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" sheetId="58659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F17" i="58660" l="1"/>
  <c r="G17" i="58660" s="1"/>
  <c r="E17" i="58660"/>
  <c r="D17" i="58660"/>
  <c r="C17" i="58660"/>
  <c r="B17" i="58660"/>
  <c r="A17" i="58660"/>
  <c r="J11" i="1"/>
  <c r="F11" i="1"/>
  <c r="G11" i="1" s="1"/>
  <c r="G179" i="101" l="1"/>
  <c r="G178" i="101"/>
  <c r="G177" i="101"/>
  <c r="G176" i="101"/>
  <c r="G175" i="101"/>
  <c r="G174" i="101"/>
  <c r="G173" i="101"/>
  <c r="G172" i="101"/>
  <c r="G171" i="101"/>
  <c r="L93" i="101"/>
  <c r="L168" i="101"/>
  <c r="L167" i="101"/>
  <c r="L166" i="101"/>
  <c r="L165" i="101"/>
  <c r="L164" i="101"/>
  <c r="L163" i="101"/>
  <c r="L162" i="101"/>
  <c r="L161" i="101"/>
  <c r="L160" i="101"/>
  <c r="L159" i="101"/>
  <c r="L158" i="101"/>
  <c r="L157" i="101"/>
  <c r="L156" i="101"/>
  <c r="L155" i="101"/>
  <c r="L154" i="101"/>
  <c r="L153" i="101"/>
  <c r="L152" i="101"/>
  <c r="L151" i="101"/>
  <c r="L150" i="101"/>
  <c r="L149" i="101"/>
  <c r="L148" i="101"/>
  <c r="L92" i="101"/>
  <c r="L91" i="101"/>
  <c r="L90" i="101"/>
  <c r="L89" i="101"/>
  <c r="L88" i="101"/>
  <c r="L87" i="101"/>
  <c r="L86" i="101"/>
  <c r="L85" i="101"/>
  <c r="L84" i="101"/>
  <c r="L83" i="101"/>
  <c r="L82" i="101"/>
  <c r="L81" i="101"/>
  <c r="L80" i="101"/>
  <c r="L79" i="101"/>
  <c r="L78" i="101"/>
  <c r="L77" i="101"/>
  <c r="L76" i="101"/>
  <c r="L75" i="101"/>
  <c r="L74" i="101"/>
  <c r="L73" i="101"/>
  <c r="L72" i="101"/>
  <c r="L71" i="101"/>
  <c r="L70" i="101"/>
  <c r="L69" i="101"/>
  <c r="L68" i="101"/>
  <c r="L67" i="101"/>
  <c r="L66" i="101"/>
  <c r="L65" i="101"/>
  <c r="L63" i="101"/>
  <c r="L62" i="101"/>
  <c r="L61" i="101"/>
  <c r="L49" i="101"/>
  <c r="L48" i="101"/>
  <c r="L47" i="101"/>
  <c r="L46" i="101"/>
  <c r="L45" i="101"/>
  <c r="L44" i="101"/>
  <c r="L43" i="101"/>
  <c r="L42" i="101"/>
  <c r="L41" i="101"/>
  <c r="L40" i="101"/>
  <c r="L39" i="101"/>
  <c r="L38" i="101"/>
  <c r="L37" i="101"/>
  <c r="L36" i="101"/>
  <c r="L35" i="101"/>
  <c r="L34" i="101"/>
  <c r="L33" i="101"/>
  <c r="L32" i="101"/>
  <c r="L31" i="101"/>
  <c r="L30" i="101"/>
  <c r="L29" i="101"/>
  <c r="L28" i="101"/>
  <c r="L27" i="101"/>
  <c r="L26" i="101"/>
  <c r="L25" i="101"/>
  <c r="L17" i="101"/>
  <c r="L16" i="101"/>
  <c r="L15" i="101"/>
  <c r="L14" i="101"/>
  <c r="L13" i="101"/>
  <c r="L12" i="101"/>
  <c r="L11" i="101"/>
  <c r="L10" i="101"/>
  <c r="N154" i="101" l="1"/>
  <c r="J167" i="101" l="1"/>
  <c r="J126" i="101"/>
  <c r="J166" i="101"/>
  <c r="J125" i="101"/>
  <c r="J35" i="101"/>
  <c r="J142" i="101"/>
  <c r="J124" i="101"/>
  <c r="J71" i="101"/>
  <c r="J102" i="101"/>
  <c r="J145" i="101"/>
  <c r="J132" i="101"/>
  <c r="J74" i="101"/>
  <c r="J63" i="101"/>
  <c r="J97" i="101"/>
  <c r="J150" i="101"/>
  <c r="J140" i="101"/>
  <c r="J55" i="101"/>
  <c r="J112" i="101"/>
  <c r="J118" i="101"/>
  <c r="J144" i="101"/>
  <c r="J149" i="101"/>
  <c r="J161" i="101"/>
  <c r="J157" i="101"/>
  <c r="J101" i="101"/>
  <c r="J16" i="101"/>
  <c r="J131" i="101"/>
  <c r="J62" i="101"/>
  <c r="J73" i="101"/>
  <c r="J129" i="101"/>
  <c r="J123" i="101"/>
  <c r="J139" i="101"/>
  <c r="J154" i="101"/>
  <c r="J93" i="101"/>
  <c r="J153" i="101"/>
  <c r="J54" i="101"/>
  <c r="J137" i="101"/>
  <c r="J122" i="101"/>
  <c r="J163" i="101"/>
  <c r="J136" i="101"/>
  <c r="J85" i="101"/>
  <c r="J70" i="101"/>
  <c r="J168" i="101"/>
  <c r="J165" i="101"/>
  <c r="J162" i="101"/>
  <c r="J111" i="101"/>
  <c r="J34" i="101"/>
  <c r="J128" i="101"/>
  <c r="J61" i="101"/>
  <c r="J78" i="101"/>
  <c r="J90" i="101"/>
  <c r="J164" i="101"/>
  <c r="J47" i="101"/>
  <c r="J89" i="101"/>
  <c r="J100" i="101"/>
  <c r="J135" i="101"/>
  <c r="J69" i="101"/>
  <c r="J148" i="101"/>
  <c r="J147" i="101"/>
  <c r="J15" i="101"/>
  <c r="J88" i="101"/>
  <c r="J41" i="101"/>
  <c r="J121" i="101"/>
  <c r="J84" i="101"/>
  <c r="J12" i="101"/>
  <c r="J110" i="101"/>
  <c r="J109" i="101"/>
  <c r="J29" i="101"/>
  <c r="J155" i="101"/>
  <c r="J83" i="101"/>
  <c r="J104" i="101"/>
  <c r="J108" i="101"/>
  <c r="J152" i="101"/>
  <c r="J160" i="101"/>
  <c r="J99" i="101"/>
  <c r="J146" i="101"/>
  <c r="J77" i="101"/>
  <c r="J23" i="101"/>
  <c r="J103" i="101"/>
  <c r="J134" i="101"/>
  <c r="J60" i="101"/>
  <c r="J53" i="101"/>
  <c r="J107" i="101"/>
  <c r="J59" i="101"/>
  <c r="J22" i="101"/>
  <c r="J159" i="101"/>
  <c r="J96" i="101"/>
  <c r="J76" i="101"/>
  <c r="J143" i="101"/>
  <c r="J117" i="101"/>
  <c r="J52" i="101"/>
  <c r="J116" i="101"/>
  <c r="J127" i="101"/>
  <c r="J21" i="101"/>
  <c r="J120" i="101"/>
  <c r="J68" i="101"/>
  <c r="J39" i="101"/>
  <c r="J115" i="101"/>
  <c r="J138" i="101"/>
  <c r="J114" i="101"/>
  <c r="J17" i="101"/>
  <c r="J46" i="101"/>
  <c r="J20" i="101"/>
  <c r="J51" i="101"/>
  <c r="J151" i="101"/>
  <c r="J38" i="101"/>
  <c r="J58" i="101"/>
  <c r="J45" i="101"/>
  <c r="J158" i="101"/>
  <c r="J33" i="101"/>
  <c r="J50" i="101"/>
  <c r="J95" i="101"/>
  <c r="J106" i="101"/>
  <c r="J141" i="101"/>
  <c r="J72" i="101"/>
  <c r="J37" i="101"/>
  <c r="J57" i="101"/>
  <c r="J92" i="101"/>
  <c r="J98" i="101"/>
  <c r="J19" i="101"/>
  <c r="J14" i="101"/>
  <c r="J44" i="101"/>
  <c r="J28" i="101"/>
  <c r="J82" i="101"/>
  <c r="J91" i="101"/>
  <c r="J156" i="101"/>
  <c r="J119" i="101"/>
  <c r="J10" i="101"/>
  <c r="J56" i="101"/>
  <c r="J40" i="101"/>
  <c r="J31" i="101"/>
  <c r="J27" i="101"/>
  <c r="J67" i="101"/>
  <c r="J81" i="101"/>
  <c r="J105" i="101"/>
  <c r="J18" i="101"/>
  <c r="J133" i="101"/>
  <c r="J113" i="101"/>
  <c r="J49" i="101"/>
  <c r="J43" i="101"/>
  <c r="J130" i="101"/>
  <c r="J36" i="101"/>
  <c r="J75" i="101"/>
  <c r="J30" i="101"/>
  <c r="J26" i="101"/>
  <c r="J48" i="101"/>
  <c r="J87" i="101"/>
  <c r="J11" i="101"/>
  <c r="J32" i="101"/>
  <c r="J66" i="101"/>
  <c r="J86" i="101"/>
  <c r="J42" i="101"/>
  <c r="J65" i="101"/>
  <c r="J25" i="101"/>
  <c r="J80" i="101"/>
  <c r="J79" i="101"/>
  <c r="F48" i="58659" l="1"/>
  <c r="F173" i="101" l="1"/>
  <c r="F177" i="101"/>
  <c r="F179" i="101"/>
  <c r="F172" i="101"/>
  <c r="F174" i="101"/>
  <c r="F176" i="101"/>
  <c r="F178" i="101"/>
  <c r="F171" i="101"/>
  <c r="F175" i="101"/>
  <c r="J38" i="58656"/>
  <c r="J37" i="58656"/>
  <c r="J36" i="58656"/>
  <c r="J35" i="58656"/>
  <c r="F66" i="1" l="1"/>
  <c r="F21" i="111" l="1"/>
  <c r="F10" i="110"/>
  <c r="F14" i="110"/>
  <c r="F18" i="110"/>
  <c r="F13" i="110"/>
  <c r="F12" i="110"/>
  <c r="F17" i="110"/>
  <c r="F16" i="110"/>
  <c r="F15" i="110"/>
  <c r="F11" i="110"/>
  <c r="F67" i="58659" l="1"/>
  <c r="F66" i="58659"/>
  <c r="F65" i="58659"/>
  <c r="F64" i="58659"/>
  <c r="F63" i="58659"/>
  <c r="F61" i="58659"/>
  <c r="F60" i="58659"/>
  <c r="F59" i="58659"/>
  <c r="F58" i="58659"/>
  <c r="F57" i="58659"/>
  <c r="F56" i="58659"/>
  <c r="F55" i="58659"/>
  <c r="F54" i="58659"/>
  <c r="F53" i="58659"/>
  <c r="F47" i="58659"/>
  <c r="F46" i="58659"/>
  <c r="F43" i="58659"/>
  <c r="F42" i="58659"/>
  <c r="F41" i="58659"/>
  <c r="F40" i="58659"/>
  <c r="F35" i="58659"/>
  <c r="F34" i="58659"/>
  <c r="F33" i="58659"/>
  <c r="F32" i="58659"/>
  <c r="F31" i="58659"/>
  <c r="F30" i="58659"/>
  <c r="F29" i="58659"/>
  <c r="F28" i="58659"/>
  <c r="F27" i="58659"/>
  <c r="F26" i="58659"/>
  <c r="F25" i="58659"/>
  <c r="F24" i="58659"/>
  <c r="F22" i="58659"/>
  <c r="F21" i="58659"/>
  <c r="F20" i="58659"/>
  <c r="F19" i="58659"/>
  <c r="F18" i="58659"/>
  <c r="F17" i="58659"/>
  <c r="F16" i="58659"/>
  <c r="F15" i="58659"/>
  <c r="F14" i="58659"/>
  <c r="F13" i="58659"/>
  <c r="F11" i="58659"/>
  <c r="F10" i="58659"/>
  <c r="F9" i="58659"/>
  <c r="F8" i="58659"/>
  <c r="G67" i="58659" l="1"/>
  <c r="G35" i="58659"/>
  <c r="G68" i="58659" l="1"/>
  <c r="J173" i="101"/>
  <c r="F166" i="101"/>
  <c r="F164" i="101"/>
  <c r="F168" i="101"/>
  <c r="F63" i="101"/>
  <c r="F154" i="101"/>
  <c r="F163" i="101"/>
  <c r="F167" i="101"/>
  <c r="F161" i="101"/>
  <c r="F157" i="101"/>
  <c r="F160" i="101"/>
  <c r="F156" i="101"/>
  <c r="F152" i="101"/>
  <c r="F162" i="101"/>
  <c r="F159" i="101"/>
  <c r="F151" i="101"/>
  <c r="F155" i="101"/>
  <c r="F150" i="101"/>
  <c r="F158" i="101"/>
  <c r="F149" i="101"/>
  <c r="F165" i="101"/>
  <c r="F153" i="101"/>
  <c r="F61" i="101"/>
  <c r="F62" i="101"/>
  <c r="F148" i="101"/>
  <c r="F138" i="101"/>
  <c r="G138" i="101" s="1"/>
  <c r="J174" i="101"/>
  <c r="F137" i="101"/>
  <c r="F136" i="101"/>
  <c r="G136" i="101" s="1"/>
  <c r="F147" i="101"/>
  <c r="G147" i="101" s="1"/>
  <c r="F131" i="101"/>
  <c r="G131" i="101" s="1"/>
  <c r="F144" i="101"/>
  <c r="G144" i="101" s="1"/>
  <c r="F58" i="101"/>
  <c r="F134" i="101"/>
  <c r="F140" i="101"/>
  <c r="F130" i="101"/>
  <c r="G130" i="101" s="1"/>
  <c r="F59" i="101"/>
  <c r="F57" i="101"/>
  <c r="F129" i="101"/>
  <c r="G129" i="101" s="1"/>
  <c r="F23" i="101"/>
  <c r="F22" i="101"/>
  <c r="F143" i="101"/>
  <c r="G143" i="101" s="1"/>
  <c r="F133" i="101"/>
  <c r="F139" i="101"/>
  <c r="G139" i="101" s="1"/>
  <c r="F128" i="101"/>
  <c r="G128" i="101" s="1"/>
  <c r="F60" i="101"/>
  <c r="F142" i="101"/>
  <c r="F132" i="101"/>
  <c r="F127" i="101"/>
  <c r="J176" i="101"/>
  <c r="F145" i="101"/>
  <c r="J175" i="101"/>
  <c r="F56" i="101"/>
  <c r="F146" i="101"/>
  <c r="G146" i="101" s="1"/>
  <c r="F135" i="101"/>
  <c r="G135" i="101" s="1"/>
  <c r="F141" i="101"/>
  <c r="G141" i="101" s="1"/>
  <c r="F126" i="101"/>
  <c r="G126" i="101" s="1"/>
  <c r="F123" i="101"/>
  <c r="F125" i="101"/>
  <c r="G125" i="101" s="1"/>
  <c r="F117" i="101"/>
  <c r="G117" i="101" s="1"/>
  <c r="F122" i="101"/>
  <c r="F116" i="101"/>
  <c r="G116" i="101" s="1"/>
  <c r="J177" i="101"/>
  <c r="F121" i="101"/>
  <c r="F21" i="101"/>
  <c r="F98" i="101"/>
  <c r="G98" i="101" s="1"/>
  <c r="F51" i="101"/>
  <c r="F54" i="101"/>
  <c r="F120" i="101"/>
  <c r="G120" i="101" s="1"/>
  <c r="F53" i="101"/>
  <c r="F19" i="101"/>
  <c r="F52" i="101"/>
  <c r="F110" i="101"/>
  <c r="F109" i="101"/>
  <c r="G109" i="101" s="1"/>
  <c r="F124" i="101"/>
  <c r="G124" i="101" s="1"/>
  <c r="F50" i="101"/>
  <c r="J178" i="101"/>
  <c r="F115" i="101"/>
  <c r="F55" i="101"/>
  <c r="F113" i="101"/>
  <c r="G113" i="101" s="1"/>
  <c r="F114" i="101"/>
  <c r="G114" i="101" s="1"/>
  <c r="F119" i="101"/>
  <c r="G119" i="101" s="1"/>
  <c r="F108" i="101"/>
  <c r="J179" i="101"/>
  <c r="F107" i="101"/>
  <c r="G107" i="101" s="1"/>
  <c r="F97" i="101"/>
  <c r="G97" i="101" s="1"/>
  <c r="F106" i="101"/>
  <c r="G106" i="101" s="1"/>
  <c r="F105" i="101"/>
  <c r="G105" i="101" s="1"/>
  <c r="F103" i="101"/>
  <c r="G103" i="101" s="1"/>
  <c r="F102" i="101"/>
  <c r="F96" i="101"/>
  <c r="G96" i="101" s="1"/>
  <c r="F104" i="101"/>
  <c r="G104" i="101" s="1"/>
  <c r="F18" i="101"/>
  <c r="F112" i="101"/>
  <c r="G112" i="101" s="1"/>
  <c r="F101" i="101"/>
  <c r="G101" i="101" s="1"/>
  <c r="F118" i="101"/>
  <c r="G118" i="101" s="1"/>
  <c r="F100" i="101"/>
  <c r="G100" i="101" s="1"/>
  <c r="F111" i="101"/>
  <c r="F20" i="101"/>
  <c r="F95" i="101"/>
  <c r="G95" i="101" s="1"/>
  <c r="F94" i="101"/>
  <c r="F99" i="101"/>
  <c r="G99" i="101" s="1"/>
  <c r="F81" i="101"/>
  <c r="F49" i="101"/>
  <c r="F34" i="101"/>
  <c r="F68" i="101"/>
  <c r="F46" i="101"/>
  <c r="F15" i="101"/>
  <c r="J172" i="101"/>
  <c r="F25" i="101"/>
  <c r="F45" i="101"/>
  <c r="F44" i="101"/>
  <c r="F89" i="101"/>
  <c r="F78" i="101"/>
  <c r="F80" i="101"/>
  <c r="F73" i="101"/>
  <c r="F31" i="101"/>
  <c r="F79" i="101"/>
  <c r="F77" i="101"/>
  <c r="F92" i="101"/>
  <c r="F93" i="101"/>
  <c r="F42" i="101"/>
  <c r="F13" i="101"/>
  <c r="F43" i="101"/>
  <c r="F37" i="101"/>
  <c r="F70" i="101"/>
  <c r="F91" i="101"/>
  <c r="F88" i="101"/>
  <c r="F14" i="101"/>
  <c r="F76" i="101"/>
  <c r="F16" i="101"/>
  <c r="F87" i="101"/>
  <c r="F36" i="101"/>
  <c r="F69" i="101"/>
  <c r="F67" i="101"/>
  <c r="F65" i="101"/>
  <c r="F35" i="101"/>
  <c r="F72" i="101"/>
  <c r="F86" i="101"/>
  <c r="F85" i="101"/>
  <c r="F48" i="101"/>
  <c r="F12" i="101"/>
  <c r="F66" i="101"/>
  <c r="F40" i="101"/>
  <c r="F17" i="101"/>
  <c r="F41" i="101"/>
  <c r="F84" i="101"/>
  <c r="F30" i="101"/>
  <c r="F75" i="101"/>
  <c r="F74" i="101"/>
  <c r="F47" i="101"/>
  <c r="F26" i="101"/>
  <c r="F33" i="101"/>
  <c r="J171" i="101"/>
  <c r="F10" i="101"/>
  <c r="F29" i="101"/>
  <c r="F90" i="101"/>
  <c r="F39" i="101"/>
  <c r="F28" i="101"/>
  <c r="F32" i="101"/>
  <c r="F38" i="101"/>
  <c r="F71" i="101"/>
  <c r="F83" i="101"/>
  <c r="F11" i="101"/>
  <c r="F27" i="101"/>
  <c r="J18" i="110"/>
  <c r="J17" i="110"/>
  <c r="J16" i="110"/>
  <c r="J15" i="110"/>
  <c r="J14" i="110"/>
  <c r="J13" i="110"/>
  <c r="J12" i="110"/>
  <c r="G10" i="110"/>
  <c r="G14" i="110"/>
  <c r="G18" i="110"/>
  <c r="G13" i="110"/>
  <c r="G12" i="110"/>
  <c r="G17" i="110"/>
  <c r="G16" i="110"/>
  <c r="G15" i="110"/>
  <c r="J33" i="111"/>
  <c r="J32" i="111"/>
  <c r="J31" i="111"/>
  <c r="J30" i="111"/>
  <c r="J29" i="111"/>
  <c r="J28" i="111"/>
  <c r="J27" i="111"/>
  <c r="J26" i="111"/>
  <c r="J25" i="111"/>
  <c r="J24" i="111"/>
  <c r="J23" i="111"/>
  <c r="J22" i="111"/>
  <c r="J21" i="111"/>
  <c r="J20" i="111"/>
  <c r="J19" i="111"/>
  <c r="F23" i="111"/>
  <c r="G23" i="111" s="1"/>
  <c r="F18" i="111"/>
  <c r="G18" i="111" s="1"/>
  <c r="F25" i="111"/>
  <c r="G25" i="111" s="1"/>
  <c r="F20" i="111"/>
  <c r="G20" i="111" s="1"/>
  <c r="F11" i="111"/>
  <c r="G11" i="111" s="1"/>
  <c r="F24" i="111"/>
  <c r="G24" i="111" s="1"/>
  <c r="F26" i="111"/>
  <c r="G26" i="111" s="1"/>
  <c r="F16" i="111"/>
  <c r="G16" i="111" s="1"/>
  <c r="F28" i="111"/>
  <c r="G28" i="111" s="1"/>
  <c r="G21" i="111"/>
  <c r="F32" i="111"/>
  <c r="G32" i="111" s="1"/>
  <c r="F30" i="111"/>
  <c r="G30" i="111" s="1"/>
  <c r="F14" i="111"/>
  <c r="G14" i="111" s="1"/>
  <c r="F33" i="111"/>
  <c r="G33" i="111" s="1"/>
  <c r="F27" i="111"/>
  <c r="G27" i="111" s="1"/>
  <c r="F31" i="111"/>
  <c r="G31" i="111" s="1"/>
  <c r="F12" i="111"/>
  <c r="G12" i="111" s="1"/>
  <c r="F13" i="111"/>
  <c r="G13" i="111" s="1"/>
  <c r="F29" i="111"/>
  <c r="G29" i="111" s="1"/>
  <c r="F10" i="111"/>
  <c r="G10" i="111" s="1"/>
  <c r="F22" i="111"/>
  <c r="G22" i="111" s="1"/>
  <c r="F15" i="111"/>
  <c r="G15" i="111" s="1"/>
  <c r="F19" i="111"/>
  <c r="G19" i="111" s="1"/>
  <c r="F17" i="111"/>
  <c r="G17" i="111" s="1"/>
  <c r="F38" i="58656"/>
  <c r="G38" i="58656" s="1"/>
  <c r="F37" i="58656"/>
  <c r="G37" i="58656" s="1"/>
  <c r="F36" i="58656"/>
  <c r="G36" i="58656" s="1"/>
  <c r="F35" i="58656"/>
  <c r="G35" i="58656" s="1"/>
  <c r="F34" i="58656"/>
  <c r="G34" i="58656" s="1"/>
  <c r="F33" i="58656"/>
  <c r="G33" i="58656" s="1"/>
  <c r="F32" i="58656"/>
  <c r="G32" i="58656" s="1"/>
  <c r="F30" i="58656"/>
  <c r="G30" i="58656" s="1"/>
  <c r="F31" i="58656"/>
  <c r="G31" i="58656" s="1"/>
  <c r="F29" i="58656"/>
  <c r="G29" i="58656" s="1"/>
  <c r="F28" i="58656"/>
  <c r="G28" i="58656" s="1"/>
  <c r="F26" i="58656"/>
  <c r="G26" i="58656" s="1"/>
  <c r="F25" i="58656"/>
  <c r="G25" i="58656" s="1"/>
  <c r="F27" i="58656"/>
  <c r="G27" i="58656" s="1"/>
  <c r="F24" i="58656"/>
  <c r="G24" i="58656" s="1"/>
  <c r="F23" i="58656"/>
  <c r="G23" i="58656" s="1"/>
  <c r="F21" i="58656"/>
  <c r="G21" i="58656" s="1"/>
  <c r="F22" i="58656"/>
  <c r="G22" i="58656" s="1"/>
  <c r="F20" i="58656"/>
  <c r="G20" i="58656" s="1"/>
  <c r="F19" i="58656"/>
  <c r="G19" i="58656" s="1"/>
  <c r="F18" i="58656"/>
  <c r="G18" i="58656" s="1"/>
  <c r="F17" i="58656"/>
  <c r="G17" i="58656" s="1"/>
  <c r="F16" i="58656"/>
  <c r="G16" i="58656" s="1"/>
  <c r="F15" i="58656"/>
  <c r="G15" i="58656" s="1"/>
  <c r="F13" i="58656"/>
  <c r="G13" i="58656" s="1"/>
  <c r="F14" i="58656"/>
  <c r="G14" i="58656" s="1"/>
  <c r="F12" i="58656"/>
  <c r="G12" i="58656" s="1"/>
  <c r="F11" i="58656"/>
  <c r="G11" i="58656" s="1"/>
  <c r="F10" i="58656"/>
  <c r="G10" i="58656" s="1"/>
  <c r="F15" i="64"/>
  <c r="G15" i="64" s="1"/>
  <c r="F13" i="64"/>
  <c r="G13" i="64" s="1"/>
  <c r="F12" i="64"/>
  <c r="G12" i="64" s="1"/>
  <c r="F11" i="64"/>
  <c r="G11" i="64" s="1"/>
  <c r="F10" i="64"/>
  <c r="G10" i="64" s="1"/>
  <c r="F22" i="64"/>
  <c r="G22" i="64" s="1"/>
  <c r="F21" i="64"/>
  <c r="G21" i="64" s="1"/>
  <c r="F20" i="64"/>
  <c r="G20" i="64" s="1"/>
  <c r="F18" i="64"/>
  <c r="G18" i="64" s="1"/>
  <c r="F19" i="64"/>
  <c r="G19" i="64" s="1"/>
  <c r="F17" i="64"/>
  <c r="G17" i="64" s="1"/>
  <c r="F16" i="64"/>
  <c r="G16" i="64" s="1"/>
  <c r="F14" i="64"/>
  <c r="G14" i="64" s="1"/>
  <c r="F30" i="64"/>
  <c r="G30" i="64" s="1"/>
  <c r="F29" i="64"/>
  <c r="G29" i="64" s="1"/>
  <c r="F28" i="64"/>
  <c r="G28" i="64" s="1"/>
  <c r="F27" i="64"/>
  <c r="G27" i="64" s="1"/>
  <c r="F26" i="64"/>
  <c r="G26" i="64" s="1"/>
  <c r="F25" i="64"/>
  <c r="G25" i="64" s="1"/>
  <c r="F24" i="64"/>
  <c r="G24" i="64" s="1"/>
  <c r="F23" i="64"/>
  <c r="G23" i="64" s="1"/>
  <c r="F39" i="64"/>
  <c r="G39" i="64" s="1"/>
  <c r="F38" i="64"/>
  <c r="G38" i="64" s="1"/>
  <c r="F36" i="64"/>
  <c r="G36" i="64" s="1"/>
  <c r="F35" i="64"/>
  <c r="G35" i="64" s="1"/>
  <c r="F37" i="64"/>
  <c r="G37" i="64" s="1"/>
  <c r="F33" i="64"/>
  <c r="G33" i="64" s="1"/>
  <c r="F34" i="64"/>
  <c r="G34" i="64" s="1"/>
  <c r="F32" i="64"/>
  <c r="G32" i="64" s="1"/>
  <c r="F31" i="64"/>
  <c r="G31" i="64" s="1"/>
  <c r="F44" i="64"/>
  <c r="G44" i="64" s="1"/>
  <c r="F43" i="64"/>
  <c r="G43" i="64" s="1"/>
  <c r="F41" i="64"/>
  <c r="G41" i="64" s="1"/>
  <c r="F42" i="64"/>
  <c r="G42" i="64" s="1"/>
  <c r="F40" i="64"/>
  <c r="G40" i="64" s="1"/>
  <c r="F51" i="64"/>
  <c r="G51" i="64" s="1"/>
  <c r="F50" i="64"/>
  <c r="G50" i="64" s="1"/>
  <c r="F49" i="64"/>
  <c r="G49" i="64" s="1"/>
  <c r="F48" i="64"/>
  <c r="G48" i="64" s="1"/>
  <c r="F47" i="64"/>
  <c r="G47" i="64" s="1"/>
  <c r="F46" i="64"/>
  <c r="G46" i="64" s="1"/>
  <c r="F45" i="64"/>
  <c r="G45" i="64" s="1"/>
  <c r="F55" i="1"/>
  <c r="G55" i="1" s="1"/>
  <c r="F19" i="1"/>
  <c r="G19" i="1" s="1"/>
  <c r="F30" i="1"/>
  <c r="G30" i="1" s="1"/>
  <c r="F24" i="1"/>
  <c r="G24" i="1" s="1"/>
  <c r="F34" i="1"/>
  <c r="G34" i="1" s="1"/>
  <c r="F70" i="1"/>
  <c r="G70" i="1" s="1"/>
  <c r="F54" i="1"/>
  <c r="G54" i="1" s="1"/>
  <c r="F48" i="1"/>
  <c r="G48" i="1" s="1"/>
  <c r="F44" i="1"/>
  <c r="G44" i="1" s="1"/>
  <c r="F28" i="1"/>
  <c r="G28" i="1" s="1"/>
  <c r="F63" i="1"/>
  <c r="G63" i="1" s="1"/>
  <c r="F67" i="1"/>
  <c r="G67" i="1" s="1"/>
  <c r="F36" i="1"/>
  <c r="G36" i="1" s="1"/>
  <c r="F64" i="1"/>
  <c r="G64" i="1" s="1"/>
  <c r="F35" i="1"/>
  <c r="G35" i="1" s="1"/>
  <c r="G66" i="1"/>
  <c r="F31" i="1"/>
  <c r="G31" i="1" s="1"/>
  <c r="F51" i="1"/>
  <c r="G51" i="1" s="1"/>
  <c r="F53" i="1"/>
  <c r="G53" i="1" s="1"/>
  <c r="F62" i="1"/>
  <c r="G62" i="1" s="1"/>
  <c r="F47" i="1"/>
  <c r="G47" i="1" s="1"/>
  <c r="F29" i="1"/>
  <c r="G29" i="1" s="1"/>
  <c r="F43" i="1"/>
  <c r="G43" i="1" s="1"/>
  <c r="F10" i="1"/>
  <c r="G10" i="1" s="1"/>
  <c r="F18" i="1"/>
  <c r="G18" i="1" s="1"/>
  <c r="F46" i="1"/>
  <c r="G46" i="1" s="1"/>
  <c r="F15" i="1"/>
  <c r="G15" i="1" s="1"/>
  <c r="F50" i="1"/>
  <c r="G50" i="1" s="1"/>
  <c r="F60" i="1"/>
  <c r="G60" i="1" s="1"/>
  <c r="F38" i="1"/>
  <c r="G38" i="1" s="1"/>
  <c r="F42" i="1"/>
  <c r="G42" i="1" s="1"/>
  <c r="F57" i="1"/>
  <c r="G57" i="1" s="1"/>
  <c r="F52" i="1"/>
  <c r="G52" i="1" s="1"/>
  <c r="F71" i="1"/>
  <c r="G71" i="1" s="1"/>
  <c r="F22" i="1"/>
  <c r="G22" i="1" s="1"/>
  <c r="F61" i="1"/>
  <c r="G61" i="1" s="1"/>
  <c r="F33" i="1"/>
  <c r="G33" i="1" s="1"/>
  <c r="F16" i="1"/>
  <c r="G16" i="1" s="1"/>
  <c r="F45" i="1"/>
  <c r="G45" i="1" s="1"/>
  <c r="F26" i="1"/>
  <c r="G26" i="1" s="1"/>
  <c r="F69" i="1"/>
  <c r="G69" i="1" s="1"/>
  <c r="F56" i="1"/>
  <c r="G56" i="1" s="1"/>
  <c r="F25" i="1"/>
  <c r="G25" i="1" s="1"/>
  <c r="F12" i="1"/>
  <c r="G12" i="1" s="1"/>
  <c r="F58" i="1"/>
  <c r="G58" i="1" s="1"/>
  <c r="F13" i="1"/>
  <c r="G13" i="1" s="1"/>
  <c r="F20" i="1"/>
  <c r="G20" i="1" s="1"/>
  <c r="F17" i="1"/>
  <c r="G17" i="1" s="1"/>
  <c r="F37" i="1"/>
  <c r="G37" i="1" s="1"/>
  <c r="F14" i="1"/>
  <c r="G14" i="1" s="1"/>
  <c r="F27" i="1"/>
  <c r="G27" i="1" s="1"/>
  <c r="F59" i="1"/>
  <c r="G59" i="1" s="1"/>
  <c r="F23" i="1"/>
  <c r="G23" i="1" s="1"/>
  <c r="F49" i="1"/>
  <c r="G49" i="1" s="1"/>
  <c r="F41" i="1"/>
  <c r="G41" i="1" s="1"/>
  <c r="F32" i="1"/>
  <c r="G32" i="1" s="1"/>
  <c r="F65" i="1"/>
  <c r="G65" i="1" s="1"/>
  <c r="F68" i="1"/>
  <c r="G68" i="1" s="1"/>
  <c r="F40" i="1"/>
  <c r="G40" i="1" s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G20" i="101" l="1"/>
  <c r="G108" i="101"/>
  <c r="G55" i="101"/>
  <c r="G19" i="101"/>
  <c r="G51" i="101"/>
  <c r="G145" i="101"/>
  <c r="G142" i="101"/>
  <c r="G133" i="101"/>
  <c r="G140" i="101"/>
  <c r="G111" i="101"/>
  <c r="G102" i="101"/>
  <c r="G115" i="101"/>
  <c r="G53" i="101"/>
  <c r="G123" i="101"/>
  <c r="G60" i="101"/>
  <c r="G57" i="101"/>
  <c r="G134" i="101"/>
  <c r="G94" i="101"/>
  <c r="G18" i="101"/>
  <c r="G110" i="101"/>
  <c r="G21" i="101"/>
  <c r="G122" i="101"/>
  <c r="G56" i="101"/>
  <c r="G127" i="101"/>
  <c r="G22" i="101"/>
  <c r="G59" i="101"/>
  <c r="G58" i="101"/>
  <c r="G50" i="101"/>
  <c r="G52" i="101"/>
  <c r="G54" i="101"/>
  <c r="G121" i="101"/>
  <c r="G132" i="101"/>
  <c r="G23" i="101"/>
  <c r="G137" i="101"/>
  <c r="J94" i="101"/>
  <c r="J13" i="101"/>
  <c r="F82" i="101"/>
  <c r="L34" i="58656"/>
  <c r="L33" i="58656"/>
  <c r="L32" i="58656"/>
  <c r="L31" i="58656"/>
  <c r="L30" i="58656"/>
  <c r="L29" i="58656"/>
  <c r="L28" i="58656"/>
  <c r="L27" i="58656"/>
  <c r="L26" i="58656"/>
  <c r="L25" i="58656"/>
  <c r="L24" i="58656"/>
  <c r="L23" i="58656"/>
  <c r="L22" i="58656"/>
  <c r="L21" i="58656"/>
  <c r="L20" i="58656"/>
  <c r="L19" i="58656"/>
  <c r="L18" i="58656"/>
  <c r="L17" i="58656"/>
  <c r="L16" i="58656"/>
  <c r="L15" i="58656"/>
  <c r="L14" i="58656"/>
  <c r="L13" i="58656"/>
  <c r="L12" i="58656"/>
  <c r="L11" i="58656"/>
  <c r="L10" i="58656"/>
  <c r="Y58" i="64"/>
  <c r="Y57" i="64"/>
  <c r="Y56" i="64"/>
  <c r="Y55" i="64"/>
  <c r="Y54" i="64"/>
  <c r="Y53" i="64"/>
  <c r="Y52" i="64"/>
  <c r="Y51" i="64"/>
  <c r="Y50" i="64"/>
  <c r="Y49" i="64"/>
  <c r="Y48" i="64"/>
  <c r="Y47" i="64"/>
  <c r="Y46" i="64"/>
  <c r="Y45" i="64"/>
  <c r="Y44" i="64"/>
  <c r="Y43" i="64"/>
  <c r="Y42" i="64"/>
  <c r="Y41" i="64"/>
  <c r="Y40" i="64"/>
  <c r="Y39" i="64"/>
  <c r="Y38" i="64"/>
  <c r="Y37" i="64"/>
  <c r="Y36" i="64"/>
  <c r="Y35" i="64"/>
  <c r="Y34" i="64"/>
  <c r="Y33" i="64"/>
  <c r="Y32" i="64"/>
  <c r="Y31" i="64"/>
  <c r="Y30" i="64"/>
  <c r="Y29" i="64"/>
  <c r="Y28" i="64"/>
  <c r="Y27" i="64"/>
  <c r="Y26" i="64"/>
  <c r="Y25" i="64"/>
  <c r="Y24" i="64"/>
  <c r="Y23" i="64"/>
  <c r="Y22" i="64"/>
  <c r="Y21" i="64"/>
  <c r="Y20" i="64"/>
  <c r="Y19" i="64"/>
  <c r="Y18" i="64"/>
  <c r="Y17" i="64"/>
  <c r="Y16" i="64"/>
  <c r="Y15" i="64"/>
  <c r="Y14" i="64"/>
  <c r="Y13" i="64"/>
  <c r="Y12" i="64"/>
  <c r="Y11" i="64"/>
  <c r="Y10" i="64"/>
  <c r="F12" i="58660" l="1"/>
  <c r="F11" i="58660"/>
  <c r="F10" i="58660"/>
  <c r="G11" i="110" l="1"/>
  <c r="F39" i="1"/>
  <c r="G39" i="1" s="1"/>
  <c r="F21" i="1"/>
  <c r="G21" i="1" s="1"/>
  <c r="J41" i="64" l="1"/>
  <c r="J34" i="58656" l="1"/>
  <c r="J33" i="58656"/>
  <c r="J51" i="64"/>
  <c r="J50" i="64"/>
  <c r="J49" i="64"/>
  <c r="J48" i="64"/>
  <c r="E16" i="58660" l="1"/>
  <c r="D16" i="58660"/>
  <c r="C16" i="58660"/>
  <c r="B16" i="58660"/>
  <c r="A16" i="58660"/>
  <c r="F16" i="58660" l="1"/>
  <c r="G16" i="58660" s="1"/>
  <c r="J34" i="64" l="1"/>
  <c r="J11" i="110" l="1"/>
  <c r="J32" i="58656"/>
  <c r="J31" i="58656"/>
  <c r="J30" i="58656"/>
  <c r="J29" i="58656" l="1"/>
  <c r="J28" i="58656"/>
  <c r="J27" i="58656"/>
  <c r="J26" i="58656"/>
  <c r="J25" i="58656"/>
  <c r="J24" i="58656"/>
  <c r="J23" i="58656"/>
  <c r="J22" i="58656"/>
  <c r="J47" i="64"/>
  <c r="J46" i="64"/>
  <c r="J45" i="64"/>
  <c r="J44" i="64"/>
  <c r="J43" i="64"/>
  <c r="J42" i="64"/>
  <c r="J40" i="64"/>
  <c r="J39" i="64"/>
  <c r="J38" i="64"/>
  <c r="J37" i="64"/>
  <c r="J36" i="64"/>
  <c r="J35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A3" i="111" l="1"/>
  <c r="A3" i="58656" l="1"/>
  <c r="V10" i="1" l="1"/>
  <c r="V12" i="1"/>
  <c r="E46" i="58660" l="1"/>
  <c r="D46" i="58660"/>
  <c r="C46" i="58660"/>
  <c r="B46" i="58660"/>
  <c r="A46" i="58660"/>
  <c r="E45" i="58660"/>
  <c r="D45" i="58660"/>
  <c r="C45" i="58660"/>
  <c r="B45" i="58660"/>
  <c r="A45" i="58660"/>
  <c r="J18" i="111"/>
  <c r="J17" i="111"/>
  <c r="J16" i="111"/>
  <c r="J15" i="111"/>
  <c r="F45" i="58660" l="1"/>
  <c r="G46" i="58660"/>
  <c r="F46" i="58660"/>
  <c r="G45" i="58660" l="1"/>
  <c r="J21" i="58656"/>
  <c r="J20" i="58656"/>
  <c r="J19" i="58656"/>
  <c r="J18" i="58656"/>
  <c r="J17" i="58656"/>
  <c r="J16" i="58656"/>
  <c r="J15" i="58656"/>
  <c r="J14" i="58656"/>
  <c r="J13" i="58656"/>
  <c r="J12" i="58656"/>
  <c r="J11" i="58656"/>
  <c r="J14" i="111" l="1"/>
  <c r="J13" i="111"/>
  <c r="J12" i="111"/>
  <c r="J11" i="111"/>
  <c r="J10" i="110"/>
  <c r="E40" i="58660"/>
  <c r="D40" i="58660"/>
  <c r="C40" i="58660"/>
  <c r="B40" i="58660"/>
  <c r="A40" i="58660"/>
  <c r="X10" i="1"/>
  <c r="X12" i="1"/>
  <c r="W10" i="1"/>
  <c r="W12" i="1"/>
  <c r="A7" i="110"/>
  <c r="A5" i="110"/>
  <c r="A3" i="110"/>
  <c r="A7" i="111"/>
  <c r="A5" i="111"/>
  <c r="A7" i="58656"/>
  <c r="A5" i="58656"/>
  <c r="A7" i="64"/>
  <c r="A5" i="64"/>
  <c r="A4" i="58656"/>
  <c r="A3" i="64"/>
  <c r="X13" i="64"/>
  <c r="W13" i="64"/>
  <c r="V13" i="64"/>
  <c r="X12" i="64"/>
  <c r="W12" i="64"/>
  <c r="V12" i="64"/>
  <c r="J10" i="111"/>
  <c r="J10" i="58656"/>
  <c r="J10" i="1"/>
  <c r="J10" i="64"/>
  <c r="A3" i="58660"/>
  <c r="A5" i="58660"/>
  <c r="A7" i="58660"/>
  <c r="A22" i="58660"/>
  <c r="B22" i="58660"/>
  <c r="C22" i="58660"/>
  <c r="D22" i="58660"/>
  <c r="E22" i="58660"/>
  <c r="A23" i="58660"/>
  <c r="B23" i="58660"/>
  <c r="C23" i="58660"/>
  <c r="D23" i="58660"/>
  <c r="E23" i="58660"/>
  <c r="A24" i="58660"/>
  <c r="B24" i="58660"/>
  <c r="C24" i="58660"/>
  <c r="D24" i="58660"/>
  <c r="E24" i="58660"/>
  <c r="A28" i="58660"/>
  <c r="B28" i="58660"/>
  <c r="C28" i="58660"/>
  <c r="D28" i="58660"/>
  <c r="E28" i="58660"/>
  <c r="A29" i="58660"/>
  <c r="B29" i="58660"/>
  <c r="C29" i="58660"/>
  <c r="D29" i="58660"/>
  <c r="E29" i="58660"/>
  <c r="A30" i="58660"/>
  <c r="B30" i="58660"/>
  <c r="C30" i="58660"/>
  <c r="D30" i="58660"/>
  <c r="E30" i="58660"/>
  <c r="A34" i="58660"/>
  <c r="B34" i="58660"/>
  <c r="C34" i="58660"/>
  <c r="D34" i="58660"/>
  <c r="E34" i="58660"/>
  <c r="A35" i="58660"/>
  <c r="B35" i="58660"/>
  <c r="C35" i="58660"/>
  <c r="D35" i="58660"/>
  <c r="E35" i="58660"/>
  <c r="A36" i="58660"/>
  <c r="B36" i="58660"/>
  <c r="C36" i="58660"/>
  <c r="D36" i="58660"/>
  <c r="E36" i="58660"/>
  <c r="A41" i="58660"/>
  <c r="B41" i="58660"/>
  <c r="C41" i="58660"/>
  <c r="D41" i="58660"/>
  <c r="E41" i="58660"/>
  <c r="A3" i="101"/>
  <c r="A5" i="101"/>
  <c r="A7" i="101"/>
  <c r="F35" i="58660" l="1"/>
  <c r="G35" i="58660" s="1"/>
  <c r="F34" i="58660"/>
  <c r="G34" i="58660" s="1"/>
  <c r="F40" i="58660"/>
  <c r="G40" i="58660" s="1"/>
  <c r="F36" i="58660"/>
  <c r="G36" i="58660" s="1"/>
  <c r="F29" i="58660"/>
  <c r="G29" i="58660" s="1"/>
  <c r="F30" i="58660"/>
  <c r="G30" i="58660" s="1"/>
  <c r="F28" i="58660"/>
  <c r="G28" i="58660" s="1"/>
  <c r="F23" i="58660"/>
  <c r="G23" i="58660" s="1"/>
  <c r="F24" i="58660"/>
  <c r="G24" i="58660" s="1"/>
  <c r="F41" i="58660"/>
  <c r="G41" i="58660" s="1"/>
  <c r="F22" i="58660"/>
  <c r="G22" i="58660" s="1"/>
</calcChain>
</file>

<file path=xl/sharedStrings.xml><?xml version="1.0" encoding="utf-8"?>
<sst xmlns="http://schemas.openxmlformats.org/spreadsheetml/2006/main" count="1266" uniqueCount="435">
  <si>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</si>
  <si>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</si>
  <si>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</si>
  <si>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</si>
  <si>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</si>
  <si>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</si>
  <si>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</si>
  <si>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</si>
  <si>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</si>
  <si>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</si>
  <si>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</si>
  <si>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</si>
  <si>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</si>
  <si>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</si>
  <si>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</si>
  <si>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</si>
  <si>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</si>
  <si>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</si>
  <si>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</si>
  <si>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</si>
  <si>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</si>
  <si>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</si>
  <si>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</si>
  <si>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</si>
  <si>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</si>
  <si>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</si>
  <si>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3° S.V.</t>
  </si>
  <si>
    <t>DAMAS CATEGORIA 20-36</t>
  </si>
  <si>
    <t>CABALLEROS CATEGORIA HASTA 9</t>
  </si>
  <si>
    <t>DAMAS CATEGORIA UNICA</t>
  </si>
  <si>
    <t>MAR DEL PLATA GOLF CLUB</t>
  </si>
  <si>
    <t>CANCHA NUEVA</t>
  </si>
  <si>
    <t>4° FECHA DE MAYORES</t>
  </si>
  <si>
    <t>CANCHA VIEJA</t>
  </si>
  <si>
    <t>CANCHA VIEJA Y NUEVA</t>
  </si>
  <si>
    <t>SABADO 22 DE JUNIO DE 2019</t>
  </si>
  <si>
    <t>TOLOSA MARTIN</t>
  </si>
  <si>
    <t>ML</t>
  </si>
  <si>
    <t>HEIZENREDER PABLO GUILLERMO</t>
  </si>
  <si>
    <t>VGGC</t>
  </si>
  <si>
    <t>PAMPIN PABLO</t>
  </si>
  <si>
    <t>CMDP</t>
  </si>
  <si>
    <t xml:space="preserve">RODRIGUES CRISTIAN ADOLFO     </t>
  </si>
  <si>
    <t>SPGC</t>
  </si>
  <si>
    <t>PATTI SEBASTIAN</t>
  </si>
  <si>
    <t>MEDAGLIA GUSTAVO EZEQUIEL</t>
  </si>
  <si>
    <t>RAMACCIOTTI GONZALO</t>
  </si>
  <si>
    <t>MDPGC</t>
  </si>
  <si>
    <t>BARBIERI PABLO JAVIER</t>
  </si>
  <si>
    <t>LPSA</t>
  </si>
  <si>
    <t>UBILLA MARIANO GABRIEL</t>
  </si>
  <si>
    <t>BARBERO PABLO DANIEL</t>
  </si>
  <si>
    <t>PANICHELLI FEDERICO OSCAR</t>
  </si>
  <si>
    <t>CEGL</t>
  </si>
  <si>
    <t>PARODI ANTONIO</t>
  </si>
  <si>
    <t>GAMBINI MARTIN DIEGO</t>
  </si>
  <si>
    <t>MARINO CARLOS JUAN</t>
  </si>
  <si>
    <t>GCHCC</t>
  </si>
  <si>
    <t xml:space="preserve">PREZIOSO LUCIANO MARTIN       </t>
  </si>
  <si>
    <t xml:space="preserve">OLIVERI FERNANDO FABIAN       </t>
  </si>
  <si>
    <t>SUAREZ ANIBAL MANUEL</t>
  </si>
  <si>
    <t>MELARA GASTON</t>
  </si>
  <si>
    <t>MALVICA FRANCO</t>
  </si>
  <si>
    <t xml:space="preserve">PIERONI JUAN JOSE             </t>
  </si>
  <si>
    <t xml:space="preserve">CARDINALLI FEDERICO           </t>
  </si>
  <si>
    <t>MAISONNAVE JUAN PABLO</t>
  </si>
  <si>
    <t>SANTINI DANIEL</t>
  </si>
  <si>
    <t xml:space="preserve">MERLO JUAN JOSE               </t>
  </si>
  <si>
    <t>LAPETINA MARIO NESTOR</t>
  </si>
  <si>
    <t xml:space="preserve">ARRUTI JOSE LUIS              </t>
  </si>
  <si>
    <t>NGC</t>
  </si>
  <si>
    <t>GAIDO JORGE ALEJANDRO</t>
  </si>
  <si>
    <t xml:space="preserve">RODRIGUES SERGIO ADRIAN       </t>
  </si>
  <si>
    <t>GIORGIO SEBASTIAN ANDRES</t>
  </si>
  <si>
    <t xml:space="preserve">DAVILA ALTUBE SEGUNDO CARLOS  </t>
  </si>
  <si>
    <t>SFILIO GERMAN DARIO</t>
  </si>
  <si>
    <t>EVTGC</t>
  </si>
  <si>
    <t xml:space="preserve">RODRIGUEZ JUAN LORENZO        </t>
  </si>
  <si>
    <t>CG</t>
  </si>
  <si>
    <t xml:space="preserve">NUÑEZ SEGUNDO GUSTAVO         </t>
  </si>
  <si>
    <t xml:space="preserve">DUCO URIEL                    </t>
  </si>
  <si>
    <t>GONZALEZ GUSTAVO ANTONIO</t>
  </si>
  <si>
    <t xml:space="preserve">ALCARAZ MAXIMILIANO           </t>
  </si>
  <si>
    <t xml:space="preserve">MEDINA JORGE                  </t>
  </si>
  <si>
    <t>PAZ ROBERTO ROQUE</t>
  </si>
  <si>
    <t>FUNARO IGNACIO</t>
  </si>
  <si>
    <t>MURGIER IGNACIO</t>
  </si>
  <si>
    <t xml:space="preserve">PASTORNRERLO JUAN SALVADOR    </t>
  </si>
  <si>
    <t xml:space="preserve">ZANETTA LEANDRO               </t>
  </si>
  <si>
    <t>EIGUREN JOSE M.</t>
  </si>
  <si>
    <t>DIEZ CLAUDIO OMAR</t>
  </si>
  <si>
    <t xml:space="preserve">SAFE SERGIO JAVIER            </t>
  </si>
  <si>
    <t>CSCPGB</t>
  </si>
  <si>
    <t>LEOFANTI LAUTARO ARIEL</t>
  </si>
  <si>
    <t xml:space="preserve">OCAMPO ADRIAN                 </t>
  </si>
  <si>
    <t>CROVA OSCAR</t>
  </si>
  <si>
    <t xml:space="preserve">ZARATE GERARDO                </t>
  </si>
  <si>
    <t xml:space="preserve">BURGOS JUAN CARLOS            </t>
  </si>
  <si>
    <t xml:space="preserve">QUINTANA FABIAN               </t>
  </si>
  <si>
    <t xml:space="preserve">SUAREZ FELIPE DANIEL          </t>
  </si>
  <si>
    <t xml:space="preserve">ALVELO AGUSTIN CARLOS         </t>
  </si>
  <si>
    <t xml:space="preserve">PASTOR MAXIMILIANO            </t>
  </si>
  <si>
    <t>NAZABAL JUAN IGNACIO</t>
  </si>
  <si>
    <t>TGC</t>
  </si>
  <si>
    <t xml:space="preserve">DOMINGUEZ CARLOS              </t>
  </si>
  <si>
    <t xml:space="preserve">VERELLEN FELIPE               </t>
  </si>
  <si>
    <t>LANCIONI GERMAN LUCAS</t>
  </si>
  <si>
    <t>MINUE PEDRO</t>
  </si>
  <si>
    <t>COUVILLIER OSCAR</t>
  </si>
  <si>
    <t xml:space="preserve">CERONO WALTER ANIBAL          </t>
  </si>
  <si>
    <t>LEOFANTI LISANDRO NAHUEL</t>
  </si>
  <si>
    <t>CROVA ROBERTO DANIEL</t>
  </si>
  <si>
    <t xml:space="preserve">IPORRE RAUL                   </t>
  </si>
  <si>
    <t>TUTUNDJIAN FABIAN RICARDO</t>
  </si>
  <si>
    <t xml:space="preserve">CUVILLIER ARIEL               </t>
  </si>
  <si>
    <t xml:space="preserve">VENACIO LEANDRO               </t>
  </si>
  <si>
    <t xml:space="preserve">IBARGUREN JUAN MANUEL         </t>
  </si>
  <si>
    <t xml:space="preserve">SEGONDS MARIANO               </t>
  </si>
  <si>
    <t>CAPONE PASCUAL</t>
  </si>
  <si>
    <t>NIGRO JORGE DANIEL</t>
  </si>
  <si>
    <t xml:space="preserve">MOLINA AMPUERO NELSON HERNAN  </t>
  </si>
  <si>
    <t>STGC</t>
  </si>
  <si>
    <t>DI GRESIA ALBERTO GUILLERMO L</t>
  </si>
  <si>
    <t>ROMAN IGNACIO</t>
  </si>
  <si>
    <t xml:space="preserve">BORDON CUETO FRANCISCO        </t>
  </si>
  <si>
    <t>FERNANDEZ DAGUERRE JUAN M</t>
  </si>
  <si>
    <t>ZABALA PABLO</t>
  </si>
  <si>
    <t>MIRAVE PATRICIO</t>
  </si>
  <si>
    <t xml:space="preserve">SALVI HERNAN                  </t>
  </si>
  <si>
    <t>MANZANEL JUAN MANUEL</t>
  </si>
  <si>
    <t xml:space="preserve">GAITAN HECTOR NICOLAS         </t>
  </si>
  <si>
    <t>GCD</t>
  </si>
  <si>
    <t>RODRIGUEZ JUAN JOSE</t>
  </si>
  <si>
    <t>RAPANA IRIBARREN GUSTAVO</t>
  </si>
  <si>
    <t>ELENA ESTEBAN HORACIO</t>
  </si>
  <si>
    <t>ALVAREZ TOLEDO LUIS FERNANDO</t>
  </si>
  <si>
    <t xml:space="preserve">BALIÑA ARIEL                  </t>
  </si>
  <si>
    <t xml:space="preserve">PALENCIA SERGIO               </t>
  </si>
  <si>
    <t xml:space="preserve">LOPEZ BADRA PABLO             </t>
  </si>
  <si>
    <t>NICHELMANN VICTOR</t>
  </si>
  <si>
    <t xml:space="preserve">FERNANDEZ FERRO JUAN ESTEBAN  </t>
  </si>
  <si>
    <t>ALVAREZ CARLOS ALBERTO</t>
  </si>
  <si>
    <t xml:space="preserve">BUSTAMANTE GONZALO            </t>
  </si>
  <si>
    <t xml:space="preserve">MITTON FABIO ANIBAL           </t>
  </si>
  <si>
    <t>PORTHE GASTON ENRIQUE</t>
  </si>
  <si>
    <t>MARTINEZ CARLOS HORACIO</t>
  </si>
  <si>
    <t xml:space="preserve">DEPREZ HERVE                  </t>
  </si>
  <si>
    <t>ALFONZO  HECTOR  EDUARDO</t>
  </si>
  <si>
    <t xml:space="preserve">VILLALBA ROBERTO DIEGO        </t>
  </si>
  <si>
    <t>CURA DANIEL</t>
  </si>
  <si>
    <t>ISACCH SIMON FRANCISCO</t>
  </si>
  <si>
    <t>FIGLIUOLO JUAN CARLOS (H)</t>
  </si>
  <si>
    <t xml:space="preserve">VERELLEN NICOLAS              </t>
  </si>
  <si>
    <t xml:space="preserve">FLUXA MIGUEL ANGEL            </t>
  </si>
  <si>
    <t xml:space="preserve">DE ROSA NATALIO               </t>
  </si>
  <si>
    <t xml:space="preserve">RAMONDINO PABLO               </t>
  </si>
  <si>
    <t xml:space="preserve">HOMPS BERNARDO                </t>
  </si>
  <si>
    <t xml:space="preserve">BONDAREC GERARDO FEDERICO     </t>
  </si>
  <si>
    <t xml:space="preserve">MARCELLONI LEANDRO LUIS       </t>
  </si>
  <si>
    <t xml:space="preserve">GRASSO VALENTIN               </t>
  </si>
  <si>
    <t>RUBIANES ARIEL</t>
  </si>
  <si>
    <t>DI BLASIO JOSE</t>
  </si>
  <si>
    <t>MONTEIRO RUBEN OSVALDO</t>
  </si>
  <si>
    <t>RIZZO LUIS ALBERTO</t>
  </si>
  <si>
    <t>DIAZ ADRIAN</t>
  </si>
  <si>
    <t xml:space="preserve">DIP GUSTAVO                   </t>
  </si>
  <si>
    <t xml:space="preserve">MARMO DIEGO ALEJANDRO         </t>
  </si>
  <si>
    <t>FERRARINI HUMBERTO FERNANDO</t>
  </si>
  <si>
    <t xml:space="preserve">MARTIARENA MARIO ESTEBAN      </t>
  </si>
  <si>
    <t>MARIANI REMO</t>
  </si>
  <si>
    <t>GERMINO CARLOS ALBERTO</t>
  </si>
  <si>
    <t xml:space="preserve">LATINI MARTIN LEONELO         </t>
  </si>
  <si>
    <t xml:space="preserve">GRECO GASTON                  </t>
  </si>
  <si>
    <t xml:space="preserve">MARZULLO MATIAS               </t>
  </si>
  <si>
    <t xml:space="preserve">MENDEZ DANIEL OSCAR           </t>
  </si>
  <si>
    <t xml:space="preserve">DIMURO JUAN MARTIN            </t>
  </si>
  <si>
    <t xml:space="preserve">SETZES OSCAR ANGEL            </t>
  </si>
  <si>
    <t xml:space="preserve">MARTINEZ GERMAN               </t>
  </si>
  <si>
    <t xml:space="preserve">LAMARQUE GONZALO MARIA        </t>
  </si>
  <si>
    <t xml:space="preserve">MENNA GASTON                  </t>
  </si>
  <si>
    <t>GOMEZ DANIEL ROBERTO</t>
  </si>
  <si>
    <t xml:space="preserve">CHAVEZ ADRIAN                 </t>
  </si>
  <si>
    <t xml:space="preserve">ZURZOLO GABRIEL               </t>
  </si>
  <si>
    <t xml:space="preserve">PIOVANO FERNANDO              </t>
  </si>
  <si>
    <t>RODRIGUEZ CONSOLI GEORGE MARTI</t>
  </si>
  <si>
    <t xml:space="preserve">CARBAJAL ELPIDIO              </t>
  </si>
  <si>
    <t>ABDALA GUILLERMO</t>
  </si>
  <si>
    <t>GUERRA JOSE LUIS</t>
  </si>
  <si>
    <t xml:space="preserve">MUGUERZA CARLOS LORENZO       </t>
  </si>
  <si>
    <t xml:space="preserve">RODRIGUEZ JAVIER              </t>
  </si>
  <si>
    <t xml:space="preserve">TARIFA ARENAS  JUAN PABLO     </t>
  </si>
  <si>
    <t xml:space="preserve">FALASCHINI GUSTAVO            </t>
  </si>
  <si>
    <t>SANCHEZ ROBERTO LUIS</t>
  </si>
  <si>
    <t>ERREGUERENA CARLOS ALBERTO</t>
  </si>
  <si>
    <t>COX ANGEL NORBERTO</t>
  </si>
  <si>
    <t xml:space="preserve">GONZALEZ ALBERTO          </t>
  </si>
  <si>
    <t xml:space="preserve">BADARACCO GUILLERMO           </t>
  </si>
  <si>
    <t xml:space="preserve">BOYNE DANIEL CESAR            </t>
  </si>
  <si>
    <t>SCIANA SERGIO</t>
  </si>
  <si>
    <t xml:space="preserve">MENDEZ JUAN MANUEL            </t>
  </si>
  <si>
    <t xml:space="preserve">CASANOVA MARIANO              </t>
  </si>
  <si>
    <t xml:space="preserve">BEPMALE LEONARDO              </t>
  </si>
  <si>
    <t>CROTTO DAVID CARLOS</t>
  </si>
  <si>
    <t xml:space="preserve">PINILLA SEBASTIAN             </t>
  </si>
  <si>
    <t xml:space="preserve">MENDEZ JORGE MARTIN           </t>
  </si>
  <si>
    <t xml:space="preserve">PONCE DE LEON OMAR            </t>
  </si>
  <si>
    <t xml:space="preserve">PANDOLFI FEDERICO             </t>
  </si>
  <si>
    <t xml:space="preserve">MATARAZZO DIEGO GERMAN        </t>
  </si>
  <si>
    <t xml:space="preserve">PINTOS JORGE ALBERTO          </t>
  </si>
  <si>
    <t>GONZALEZ ARIEL DARIO</t>
  </si>
  <si>
    <t xml:space="preserve">TIGRINO HORACIO PEDRO         </t>
  </si>
  <si>
    <t xml:space="preserve">SIMIELE PABLO AGUSTIN         </t>
  </si>
  <si>
    <t xml:space="preserve">FRIAS SILVA JUSTINIANO        </t>
  </si>
  <si>
    <t xml:space="preserve">OCHOA HECTOR RAUL             </t>
  </si>
  <si>
    <t xml:space="preserve">ELICHIRIBEHETY EDGARDO        </t>
  </si>
  <si>
    <t>MARTINEZ RICARDO ALFREDO</t>
  </si>
  <si>
    <t xml:space="preserve">ORTIZ GREGORIO MAURO          </t>
  </si>
  <si>
    <t xml:space="preserve">CAPDEVILLE CARLOS MARCELO     </t>
  </si>
  <si>
    <t xml:space="preserve">SPOGNARDI JUAN CARLOS         </t>
  </si>
  <si>
    <t xml:space="preserve">FUNES JULIO                   </t>
  </si>
  <si>
    <t xml:space="preserve">SABORIDO HECTOR GABRIEL       </t>
  </si>
  <si>
    <t xml:space="preserve">DEPREZ PRUVOST SERGIO         </t>
  </si>
  <si>
    <t xml:space="preserve">BENEITEZ CASTRO RODRIGO       </t>
  </si>
  <si>
    <t xml:space="preserve">FERNANDEZ GUTIERREZ  YUMEL    </t>
  </si>
  <si>
    <t xml:space="preserve">RAMIREZ MARCELO ANIBAL        </t>
  </si>
  <si>
    <t xml:space="preserve">PEREYRA IRAOLA MIGUEL MARIANO </t>
  </si>
  <si>
    <t xml:space="preserve">SOTELO MARIO ANIBAL           </t>
  </si>
  <si>
    <t xml:space="preserve">MATIUCCI ROBERTO              </t>
  </si>
  <si>
    <t xml:space="preserve">TOLOSA FABIO                  </t>
  </si>
  <si>
    <t xml:space="preserve">LEGUIZA JUAN EDUARDO          </t>
  </si>
  <si>
    <t xml:space="preserve">MARTINEZ GUILLERMO LEONARDO   </t>
  </si>
  <si>
    <t xml:space="preserve">RUVIRA ULISES                 </t>
  </si>
  <si>
    <t xml:space="preserve">SANCHEZ JAVIER                </t>
  </si>
  <si>
    <t>DEMARCHI MARIO</t>
  </si>
  <si>
    <t>MALUENDEZ DAMIAN</t>
  </si>
  <si>
    <t>FARFAN ALEJANDRO</t>
  </si>
  <si>
    <t xml:space="preserve">TRABADELO OSCAR ALEJANDRO     </t>
  </si>
  <si>
    <t xml:space="preserve">URRETAVIZCAYA HORACIO         </t>
  </si>
  <si>
    <t xml:space="preserve">FONTANA HORACIO               </t>
  </si>
  <si>
    <t>BOZZO LETICIA</t>
  </si>
  <si>
    <t>SALERES MARIA LOURDES</t>
  </si>
  <si>
    <t xml:space="preserve">SLAVIN ADRIANA                </t>
  </si>
  <si>
    <t>TORRE MARIA GABRIELA</t>
  </si>
  <si>
    <t>GUTIERREZ SANDRA</t>
  </si>
  <si>
    <t>ARGERICH CONSTANZA</t>
  </si>
  <si>
    <t xml:space="preserve">MACAGGI GRACIELA              </t>
  </si>
  <si>
    <t>SALVATIERRA MARIA ALEJANDRA</t>
  </si>
  <si>
    <t xml:space="preserve">EQUIZA IRENE                  </t>
  </si>
  <si>
    <t xml:space="preserve">PONCE DE LEON BARTON VIVIAN   </t>
  </si>
  <si>
    <r>
      <t xml:space="preserve">MAR DEL PLATA GOLF CLUB </t>
    </r>
    <r>
      <rPr>
        <b/>
        <sz val="12"/>
        <color rgb="FFFF0000"/>
        <rFont val="Arial"/>
        <family val="2"/>
      </rPr>
      <t xml:space="preserve">- CANCHA VIEJA - </t>
    </r>
  </si>
  <si>
    <t>FEDERACION REGIONAL DE GOLF MAR Y SIERRAS</t>
  </si>
  <si>
    <t>4° FECHA DEL RANKING DE MAYORES 2019 - 2020</t>
  </si>
  <si>
    <t>DAMAS HASTA 36</t>
  </si>
  <si>
    <t>CABALLEROS HASTA 9   Y   25 - 36</t>
  </si>
  <si>
    <t>HOYO 1</t>
  </si>
  <si>
    <t>IBARGUREN JUAN MANUEL</t>
  </si>
  <si>
    <t>MEDINA JORGE</t>
  </si>
  <si>
    <t>MARTINEZ GUILLERMO</t>
  </si>
  <si>
    <t>GIORGIO SEBASTIAN</t>
  </si>
  <si>
    <t>CARDINALLI FEDERICO</t>
  </si>
  <si>
    <t>GONZALEZ GUSTAVO</t>
  </si>
  <si>
    <t>RODRIGUEZ JUAN LORENZO</t>
  </si>
  <si>
    <t>BARBIERI PABLO</t>
  </si>
  <si>
    <t>SEGONDS MARIANO</t>
  </si>
  <si>
    <t>PREZIOSO LUCIANO</t>
  </si>
  <si>
    <t>RODRIGUES CRISTIAN</t>
  </si>
  <si>
    <t>RODRIGUES SERGIO</t>
  </si>
  <si>
    <t>TOLOSA FABIO</t>
  </si>
  <si>
    <t>IPORRE RAUL</t>
  </si>
  <si>
    <t>ZARATE GERARDO</t>
  </si>
  <si>
    <t>BURGOS JUAN CARLOS</t>
  </si>
  <si>
    <t>PEREIRA IRAOLA MIGUEL</t>
  </si>
  <si>
    <t>OCHOA RAUL</t>
  </si>
  <si>
    <t>SOTELO MARIO</t>
  </si>
  <si>
    <t>SPOGNARDI JUAN CARLOS</t>
  </si>
  <si>
    <t>SAFE SERGIO</t>
  </si>
  <si>
    <t>CERONE WALTER</t>
  </si>
  <si>
    <t>MARINO JUAN CARLOS</t>
  </si>
  <si>
    <t>TUTUNDJIAN FABIAN</t>
  </si>
  <si>
    <t>ORTIZ GREGORIO</t>
  </si>
  <si>
    <t>SANCHEZ JAVIER</t>
  </si>
  <si>
    <t>RAMIREZ MARCELO</t>
  </si>
  <si>
    <t>DIEZ CLAUDIO</t>
  </si>
  <si>
    <t>UBILLA MARIANO</t>
  </si>
  <si>
    <t>MERLO JUAN JOSE</t>
  </si>
  <si>
    <t>ELICHIRIBEHETY EDGARDO</t>
  </si>
  <si>
    <t>RUVIRA ULISES</t>
  </si>
  <si>
    <t>URRETAVIZCAYA HORACIO</t>
  </si>
  <si>
    <t>TRABADELLO OSCAR</t>
  </si>
  <si>
    <t>EIGUREN JOSE</t>
  </si>
  <si>
    <t>PANICHELLI FEDERICO</t>
  </si>
  <si>
    <t>CAPDEVILLE CARLOS MARCELO</t>
  </si>
  <si>
    <t>ALVELO AGUSTIN</t>
  </si>
  <si>
    <t>NUÑEZ GUSTAVO</t>
  </si>
  <si>
    <t>CUVILLIER GASTON</t>
  </si>
  <si>
    <t>PASTOR MAXIMILIANO</t>
  </si>
  <si>
    <t>MEDAGLIA GUSTAVO</t>
  </si>
  <si>
    <t>SLAVIN ADRIANA</t>
  </si>
  <si>
    <t>TORRE GABRIELA</t>
  </si>
  <si>
    <t>BENEITEZ RODRIGO</t>
  </si>
  <si>
    <t>DEPREZ SERGIO</t>
  </si>
  <si>
    <t>SABORIDO GABRIEL</t>
  </si>
  <si>
    <t>MARTINEZ RICARDO</t>
  </si>
  <si>
    <t>ARRUTI JOSE LUIS</t>
  </si>
  <si>
    <t>CROVA DANIEL</t>
  </si>
  <si>
    <t>GAIDO JORGE</t>
  </si>
  <si>
    <t>SALERES LOURDES</t>
  </si>
  <si>
    <t>QUINTANA FABIAN</t>
  </si>
  <si>
    <t>HEIZENRREDER PABLO</t>
  </si>
  <si>
    <t>ZANETTA LEANDRO</t>
  </si>
  <si>
    <t>SFILIO GERMAN</t>
  </si>
  <si>
    <t>PASTORMERLO SALVADOR</t>
  </si>
  <si>
    <t>VERELLEN FELIPE</t>
  </si>
  <si>
    <t>VENACIO LEANDRO</t>
  </si>
  <si>
    <t>PONCE DE LEON VIVIAN</t>
  </si>
  <si>
    <t>ALCARAZ MAXIMILIANO</t>
  </si>
  <si>
    <t>SUAREZ FELIPE</t>
  </si>
  <si>
    <t>EQUIZA IRENE</t>
  </si>
  <si>
    <t>MACAGGI GRACIELA</t>
  </si>
  <si>
    <t>DOMINGUEZ CARLOS</t>
  </si>
  <si>
    <t>NAZABAL JUAN</t>
  </si>
  <si>
    <t>SALVATIERRA ALEJANDRA</t>
  </si>
  <si>
    <t>LEGUIZA EDUARDO</t>
  </si>
  <si>
    <t>FUNES JULIO</t>
  </si>
  <si>
    <t>OLIVERI FABIAN</t>
  </si>
  <si>
    <t>OCAMPO ADRIAN</t>
  </si>
  <si>
    <t>NIGRO JORGE</t>
  </si>
  <si>
    <t>FERNANDEZ YUMEL</t>
  </si>
  <si>
    <t>MATIUCCI ROBERTO</t>
  </si>
  <si>
    <t>BARBERO PABLO</t>
  </si>
  <si>
    <t>PAZ ROBERTO</t>
  </si>
  <si>
    <t>PIERONI JUAN JOSE</t>
  </si>
  <si>
    <t>GAMBINI MARTIN</t>
  </si>
  <si>
    <t>FONTANA HORACIO</t>
  </si>
  <si>
    <t>LEOFANTI LISANDRO</t>
  </si>
  <si>
    <t>LEOFANTI LAUTARO</t>
  </si>
  <si>
    <t>DUCO URIEL JEREMIAS</t>
  </si>
  <si>
    <t>DAVILA ALTUBE SEGUNDO</t>
  </si>
  <si>
    <t>LAPETINA MARIO</t>
  </si>
  <si>
    <t>SUAREZ ANIBAL</t>
  </si>
  <si>
    <r>
      <t>MAR DEL PLATA GOLF CLUB</t>
    </r>
    <r>
      <rPr>
        <b/>
        <sz val="12"/>
        <color rgb="FFFF0000"/>
        <rFont val="Arial"/>
        <family val="2"/>
      </rPr>
      <t xml:space="preserve"> - CANCHA NUEVA -</t>
    </r>
    <r>
      <rPr>
        <b/>
        <sz val="12"/>
        <rFont val="Arial"/>
        <family val="2"/>
      </rPr>
      <t xml:space="preserve"> </t>
    </r>
  </si>
  <si>
    <t xml:space="preserve">CATEGORIA CABALLEROS  10   -   16 </t>
  </si>
  <si>
    <t>CATEGORIA CABALLEROS     17   -   24</t>
  </si>
  <si>
    <t>MENDEZ JUAN MANUEL</t>
  </si>
  <si>
    <t>BADARACCO GUILLERMO</t>
  </si>
  <si>
    <t>LAMARQUE GONZALO</t>
  </si>
  <si>
    <t>MITTON FABIO</t>
  </si>
  <si>
    <t>RODRIGUEZ JAVIER</t>
  </si>
  <si>
    <t>ISACCH SIMON</t>
  </si>
  <si>
    <t>ELENA ESTEBAN</t>
  </si>
  <si>
    <t>CASANOVA MARIANO</t>
  </si>
  <si>
    <t>FALASCHINI GUSTAVO</t>
  </si>
  <si>
    <t>DI GRESIA GUILLERMO</t>
  </si>
  <si>
    <t xml:space="preserve">SIMIELE PABLO </t>
  </si>
  <si>
    <t>ZURZOLO GABRIEL</t>
  </si>
  <si>
    <t>VILLALBA DIEGO</t>
  </si>
  <si>
    <t>MENDEZ JORGE</t>
  </si>
  <si>
    <t>SALVI HERNAN</t>
  </si>
  <si>
    <t>GRECO GASTON</t>
  </si>
  <si>
    <t>MARCELLONI LEANDRO</t>
  </si>
  <si>
    <t>GAITAN NICOLAS</t>
  </si>
  <si>
    <t>PINTOS JORGE</t>
  </si>
  <si>
    <t>MARZULLO MATIAS</t>
  </si>
  <si>
    <t>DIMURO MARTIN</t>
  </si>
  <si>
    <t>BUSTAMANTE GONZALO</t>
  </si>
  <si>
    <t>DIP GUSTAVO</t>
  </si>
  <si>
    <t>DE ROSA NATALIO</t>
  </si>
  <si>
    <t>MENDEZ DANIEL</t>
  </si>
  <si>
    <t>SANCHEZ ROBERTO</t>
  </si>
  <si>
    <t>PIOVANO FERNANDO</t>
  </si>
  <si>
    <t>BORDON CUETO FRANCISCO</t>
  </si>
  <si>
    <t>FIGLIUOLO JUAN CARLOS</t>
  </si>
  <si>
    <t>F. DAGUERRE JUAN MANUEL</t>
  </si>
  <si>
    <t>ALVAREZ TOLEDO LUIS</t>
  </si>
  <si>
    <t>FERRARINI FERNANDO</t>
  </si>
  <si>
    <t>PORTHE GASTON</t>
  </si>
  <si>
    <t>R. CONSOLI GEORGE</t>
  </si>
  <si>
    <t>PINILLA SEBASTIAN</t>
  </si>
  <si>
    <t xml:space="preserve">GERMINO CARLOS </t>
  </si>
  <si>
    <t xml:space="preserve">MATARZO DIEGO </t>
  </si>
  <si>
    <t>FERNADEZ FERRO JUAN</t>
  </si>
  <si>
    <t>FLUXA MIGUEL</t>
  </si>
  <si>
    <t>RAMONDINO PABLO</t>
  </si>
  <si>
    <t>GRASSO VALENTIN</t>
  </si>
  <si>
    <t>VERELLEN NICOLAS</t>
  </si>
  <si>
    <t>GOMEZ DANIEL</t>
  </si>
  <si>
    <t>FRIAS SILVA JUSTINIANO</t>
  </si>
  <si>
    <t>MANZANEL JUAN</t>
  </si>
  <si>
    <t>LOPEZ BADRA PABLO</t>
  </si>
  <si>
    <t>MARTIARENA MARIO</t>
  </si>
  <si>
    <t>PANDOLFI FEDERICO</t>
  </si>
  <si>
    <t>CROTTO DAVID</t>
  </si>
  <si>
    <t>ERREGUERENA CARLOS</t>
  </si>
  <si>
    <t>GUERRA  JOSE LUIS</t>
  </si>
  <si>
    <t>MONTEIRO RUBEN</t>
  </si>
  <si>
    <t>COX NORBERTO</t>
  </si>
  <si>
    <t>CARBAJAL ELPIDIO</t>
  </si>
  <si>
    <t>MOLINA NELSON</t>
  </si>
  <si>
    <t>RIZZO LUIS</t>
  </si>
  <si>
    <t>MARTINEZ CARLOS</t>
  </si>
  <si>
    <t>ALVAREZ CARLOS</t>
  </si>
  <si>
    <t>MUGUERZA CARLOS</t>
  </si>
  <si>
    <t>BONDAREC GERARDO</t>
  </si>
  <si>
    <t>BEPMALE LEONARDO</t>
  </si>
  <si>
    <t>BOYNE DANIEL</t>
  </si>
  <si>
    <t>PALENCIA SERGIO</t>
  </si>
  <si>
    <t>HOMPS BERNARDO</t>
  </si>
  <si>
    <t>MENNA GASTON</t>
  </si>
  <si>
    <t>LATINI MARTIN</t>
  </si>
  <si>
    <t>DEPREZ HERVE</t>
  </si>
  <si>
    <t>CHAVES ADRIAN</t>
  </si>
  <si>
    <t>MARTINEZ GERMAN</t>
  </si>
  <si>
    <t>RAPANA GUSTAVO</t>
  </si>
  <si>
    <t>ALFONZO HECTOR</t>
  </si>
  <si>
    <t>PONCE DE LEON OMAR</t>
  </si>
  <si>
    <t>BALIÑA ARIEL</t>
  </si>
  <si>
    <t>GONZALEZ ALBERTO</t>
  </si>
  <si>
    <t>MARMO DIEGO</t>
  </si>
  <si>
    <t>TIGRINO HORACIO</t>
  </si>
  <si>
    <t>GONZALEZ ARIEL</t>
  </si>
  <si>
    <t>TARIFA JUAN PABLO</t>
  </si>
  <si>
    <t>SETZES OSCAR</t>
  </si>
  <si>
    <t>P</t>
  </si>
  <si>
    <t>T</t>
  </si>
  <si>
    <t>DESIERTO</t>
  </si>
  <si>
    <t xml:space="preserve">NICHELMANN VICTOR             </t>
  </si>
  <si>
    <t xml:space="preserve">DI BLASIO JOSE LUIS           </t>
  </si>
  <si>
    <t xml:space="preserve">MARIANI REMO                  </t>
  </si>
  <si>
    <t>VEGA GABRIEL</t>
  </si>
  <si>
    <t xml:space="preserve">RUBIANES ARIEL OMAR           </t>
  </si>
  <si>
    <t>CANINI ALFREDO</t>
  </si>
  <si>
    <t>SIBECHI NORBERTO</t>
  </si>
  <si>
    <t xml:space="preserve">ABDALA GUILLERMO CLAUDIO      </t>
  </si>
  <si>
    <t xml:space="preserve">SCIANNA SERGIO AUGUSTO        </t>
  </si>
  <si>
    <t>SIBECCHI NORBERTO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</si>
</sst>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2C0A]General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rgb="FFFF0000"/>
      <name val="Arial"/>
      <family val="2"/>
    </font>
    <font>
      <b/>
      <sz val="12"/>
      <color indexed="9"/>
      <name val="Arial"/>
      <family val="2"/>
    </font>
    <font>
      <b/>
      <sz val="11"/>
      <color rgb="FF7030A0"/>
      <name val="Calibri"/>
      <family val="2"/>
    </font>
    <font>
      <b/>
      <sz val="11"/>
      <color theme="3" tint="-0.249977111117893"/>
      <name val="Calibri"/>
      <family val="2"/>
      <scheme val="minor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5" tint="0.39997558519241921"/>
      <name val="Calibri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0" fontId="24" fillId="0" borderId="0"/>
    <xf numFmtId="0" fontId="14" fillId="0" borderId="0"/>
    <xf numFmtId="0" fontId="1" fillId="0" borderId="0"/>
    <xf numFmtId="165" fontId="25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4" fontId="22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22" fillId="0" borderId="0" xfId="0" applyFont="1" applyFill="1" applyBorder="1"/>
    <xf numFmtId="0" fontId="6" fillId="0" borderId="17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4" fontId="2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left"/>
    </xf>
    <xf numFmtId="0" fontId="32" fillId="0" borderId="0" xfId="0" applyFont="1" applyFill="1" applyAlignment="1">
      <alignment horizontal="center"/>
    </xf>
    <xf numFmtId="0" fontId="0" fillId="0" borderId="0" xfId="0" applyBorder="1"/>
    <xf numFmtId="0" fontId="14" fillId="0" borderId="22" xfId="0" applyFont="1" applyFill="1" applyBorder="1"/>
    <xf numFmtId="0" fontId="14" fillId="0" borderId="2" xfId="0" applyFont="1" applyFill="1" applyBorder="1"/>
    <xf numFmtId="0" fontId="14" fillId="0" borderId="17" xfId="0" applyFont="1" applyFill="1" applyBorder="1"/>
    <xf numFmtId="0" fontId="20" fillId="0" borderId="0" xfId="0" applyFont="1" applyFill="1" applyAlignment="1">
      <alignment horizontal="center"/>
    </xf>
    <xf numFmtId="20" fontId="20" fillId="0" borderId="23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14" fillId="0" borderId="3" xfId="0" applyFont="1" applyFill="1" applyBorder="1"/>
    <xf numFmtId="0" fontId="14" fillId="0" borderId="18" xfId="0" applyFont="1" applyFill="1" applyBorder="1"/>
    <xf numFmtId="20" fontId="20" fillId="0" borderId="24" xfId="0" applyNumberFormat="1" applyFont="1" applyFill="1" applyBorder="1" applyAlignment="1">
      <alignment horizontal="center"/>
    </xf>
    <xf numFmtId="0" fontId="14" fillId="0" borderId="15" xfId="0" applyFont="1" applyFill="1" applyBorder="1"/>
    <xf numFmtId="0" fontId="14" fillId="0" borderId="5" xfId="0" applyFont="1" applyFill="1" applyBorder="1"/>
    <xf numFmtId="0" fontId="14" fillId="0" borderId="6" xfId="0" applyFont="1" applyFill="1" applyBorder="1"/>
    <xf numFmtId="0" fontId="32" fillId="9" borderId="1" xfId="0" applyFont="1" applyFill="1" applyBorder="1" applyAlignment="1">
      <alignment horizontal="center" vertical="center"/>
    </xf>
    <xf numFmtId="0" fontId="34" fillId="0" borderId="0" xfId="0" applyFont="1"/>
    <xf numFmtId="20" fontId="0" fillId="0" borderId="0" xfId="0" applyNumberFormat="1" applyBorder="1"/>
    <xf numFmtId="0" fontId="14" fillId="0" borderId="13" xfId="0" applyFont="1" applyFill="1" applyBorder="1"/>
    <xf numFmtId="0" fontId="14" fillId="0" borderId="7" xfId="0" applyFont="1" applyFill="1" applyBorder="1"/>
    <xf numFmtId="0" fontId="14" fillId="0" borderId="14" xfId="0" applyFont="1" applyFill="1" applyBorder="1"/>
    <xf numFmtId="20" fontId="0" fillId="0" borderId="0" xfId="0" applyNumberFormat="1"/>
    <xf numFmtId="0" fontId="0" fillId="0" borderId="6" xfId="0" applyBorder="1"/>
    <xf numFmtId="0" fontId="32" fillId="10" borderId="1" xfId="0" applyFont="1" applyFill="1" applyBorder="1" applyAlignment="1">
      <alignment horizontal="center" vertical="center"/>
    </xf>
    <xf numFmtId="0" fontId="36" fillId="4" borderId="18" xfId="0" applyFont="1" applyFill="1" applyBorder="1"/>
    <xf numFmtId="20" fontId="20" fillId="4" borderId="21" xfId="0" applyNumberFormat="1" applyFont="1" applyFill="1" applyBorder="1" applyAlignment="1">
      <alignment horizontal="center"/>
    </xf>
    <xf numFmtId="20" fontId="20" fillId="4" borderId="23" xfId="0" applyNumberFormat="1" applyFont="1" applyFill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0" fontId="37" fillId="4" borderId="4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7" fillId="0" borderId="15" xfId="0" applyFont="1" applyFill="1" applyBorder="1"/>
    <xf numFmtId="0" fontId="12" fillId="0" borderId="3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6" fillId="0" borderId="31" xfId="0" quotePrefix="1" applyFont="1" applyBorder="1" applyAlignment="1">
      <alignment horizontal="center"/>
    </xf>
    <xf numFmtId="20" fontId="20" fillId="4" borderId="2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6" fillId="4" borderId="3" xfId="0" applyFont="1" applyFill="1" applyBorder="1"/>
    <xf numFmtId="0" fontId="36" fillId="4" borderId="4" xfId="0" applyFont="1" applyFill="1" applyBorder="1"/>
    <xf numFmtId="164" fontId="13" fillId="0" borderId="32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11" borderId="3" xfId="0" applyFont="1" applyFill="1" applyBorder="1"/>
    <xf numFmtId="0" fontId="2" fillId="4" borderId="3" xfId="0" applyFont="1" applyFill="1" applyBorder="1" applyAlignment="1">
      <alignment horizontal="center"/>
    </xf>
    <xf numFmtId="2" fontId="2" fillId="0" borderId="0" xfId="0" applyNumberFormat="1" applyFont="1"/>
    <xf numFmtId="0" fontId="4" fillId="0" borderId="0" xfId="0" applyFont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27" fillId="6" borderId="3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1" fillId="8" borderId="20" xfId="0" applyFont="1" applyFill="1" applyBorder="1" applyAlignment="1">
      <alignment horizontal="center"/>
    </xf>
    <xf numFmtId="0" fontId="31" fillId="8" borderId="19" xfId="0" applyFont="1" applyFill="1" applyBorder="1" applyAlignment="1">
      <alignment horizontal="center"/>
    </xf>
    <xf numFmtId="0" fontId="31" fillId="8" borderId="16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31" fillId="8" borderId="28" xfId="0" applyFont="1" applyFill="1" applyBorder="1" applyAlignment="1">
      <alignment horizontal="center"/>
    </xf>
    <xf numFmtId="0" fontId="31" fillId="8" borderId="29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</cellXfs>
  <cellStyles count="6">
    <cellStyle name="Excel Built-in Normal" xfId="2"/>
    <cellStyle name="Excel Built-in Normal 2" xfId="5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ueli/Documents/FEDERACION%202019/Ranking/Ranking%20Mayores%202019%20-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  <sheetName val="Cab Sin Ventaja"/>
      <sheetName val="Cab 25 a 34 años"/>
      <sheetName val="Cab 35 a 44 años"/>
      <sheetName val="Cab 45 a +"/>
      <sheetName val="Dam Sin Ventaja"/>
      <sheetName val="Dam Gral Neto"/>
    </sheetNames>
    <sheetDataSet>
      <sheetData sheetId="0"/>
      <sheetData sheetId="1"/>
      <sheetData sheetId="2"/>
      <sheetData sheetId="3"/>
      <sheetData sheetId="4">
        <row r="137">
          <cell r="D137">
            <v>25971</v>
          </cell>
        </row>
        <row r="138">
          <cell r="D138">
            <v>18177</v>
          </cell>
        </row>
        <row r="139">
          <cell r="D139">
            <v>18117</v>
          </cell>
        </row>
        <row r="140">
          <cell r="D140">
            <v>27443</v>
          </cell>
        </row>
        <row r="141">
          <cell r="D141">
            <v>22524</v>
          </cell>
        </row>
        <row r="142">
          <cell r="D142">
            <v>22761</v>
          </cell>
        </row>
        <row r="143">
          <cell r="D143">
            <v>20517</v>
          </cell>
        </row>
        <row r="144">
          <cell r="D144">
            <v>27134</v>
          </cell>
        </row>
        <row r="145">
          <cell r="D145">
            <v>20380</v>
          </cell>
        </row>
        <row r="146">
          <cell r="D146">
            <v>23175</v>
          </cell>
        </row>
        <row r="147">
          <cell r="D147">
            <v>24106</v>
          </cell>
        </row>
        <row r="148">
          <cell r="D148">
            <v>24102</v>
          </cell>
        </row>
        <row r="149">
          <cell r="D149">
            <v>20219</v>
          </cell>
        </row>
        <row r="150">
          <cell r="D150">
            <v>23458</v>
          </cell>
        </row>
        <row r="151">
          <cell r="D151">
            <v>23974</v>
          </cell>
        </row>
        <row r="152">
          <cell r="D152">
            <v>18623</v>
          </cell>
        </row>
        <row r="153">
          <cell r="D153">
            <v>20123</v>
          </cell>
        </row>
        <row r="154">
          <cell r="D154">
            <v>24418</v>
          </cell>
        </row>
        <row r="155">
          <cell r="D155">
            <v>24282</v>
          </cell>
        </row>
        <row r="156">
          <cell r="D156">
            <v>27440</v>
          </cell>
        </row>
        <row r="157">
          <cell r="D157">
            <v>23880</v>
          </cell>
        </row>
        <row r="158">
          <cell r="D158">
            <v>27177</v>
          </cell>
        </row>
        <row r="159">
          <cell r="D159">
            <v>25169</v>
          </cell>
        </row>
        <row r="160">
          <cell r="D160">
            <v>19806</v>
          </cell>
        </row>
        <row r="161">
          <cell r="D161">
            <v>26522</v>
          </cell>
        </row>
        <row r="162">
          <cell r="D162">
            <v>19615</v>
          </cell>
        </row>
        <row r="163">
          <cell r="D163">
            <v>21345</v>
          </cell>
        </row>
        <row r="164">
          <cell r="D164">
            <v>22215</v>
          </cell>
        </row>
        <row r="165">
          <cell r="D165">
            <v>16882</v>
          </cell>
        </row>
        <row r="166">
          <cell r="D166">
            <v>22171</v>
          </cell>
        </row>
        <row r="167">
          <cell r="D167">
            <v>21383</v>
          </cell>
        </row>
        <row r="168">
          <cell r="D168">
            <v>19633</v>
          </cell>
        </row>
        <row r="169">
          <cell r="D169">
            <v>17899</v>
          </cell>
        </row>
        <row r="170">
          <cell r="D170">
            <v>24594</v>
          </cell>
        </row>
        <row r="171">
          <cell r="D171">
            <v>24523</v>
          </cell>
        </row>
        <row r="172">
          <cell r="D172">
            <v>25621</v>
          </cell>
        </row>
        <row r="173">
          <cell r="D173">
            <v>20602</v>
          </cell>
        </row>
        <row r="174">
          <cell r="D174">
            <v>22945</v>
          </cell>
        </row>
        <row r="175">
          <cell r="D175">
            <v>21404</v>
          </cell>
        </row>
        <row r="176">
          <cell r="D176">
            <v>21940</v>
          </cell>
        </row>
        <row r="177">
          <cell r="D177">
            <v>18731</v>
          </cell>
        </row>
        <row r="178">
          <cell r="D178">
            <v>24914</v>
          </cell>
        </row>
        <row r="179">
          <cell r="D179">
            <v>23032</v>
          </cell>
        </row>
        <row r="180">
          <cell r="D180">
            <v>26263</v>
          </cell>
        </row>
        <row r="181">
          <cell r="D181">
            <v>24144</v>
          </cell>
        </row>
        <row r="182">
          <cell r="D182">
            <v>25718</v>
          </cell>
        </row>
        <row r="183">
          <cell r="D183">
            <v>24177</v>
          </cell>
        </row>
        <row r="184">
          <cell r="D184">
            <v>27027</v>
          </cell>
        </row>
        <row r="185">
          <cell r="D185">
            <v>20260</v>
          </cell>
        </row>
        <row r="186">
          <cell r="D186">
            <v>16781</v>
          </cell>
        </row>
        <row r="187">
          <cell r="D187">
            <v>19321</v>
          </cell>
        </row>
        <row r="188">
          <cell r="D188">
            <v>18320</v>
          </cell>
        </row>
        <row r="189">
          <cell r="D189">
            <v>26516</v>
          </cell>
        </row>
        <row r="190">
          <cell r="D190">
            <v>20709</v>
          </cell>
        </row>
        <row r="191">
          <cell r="D191"/>
        </row>
        <row r="192">
          <cell r="D192"/>
        </row>
        <row r="193">
          <cell r="D193"/>
        </row>
        <row r="194">
          <cell r="D194"/>
        </row>
        <row r="195">
          <cell r="D195"/>
        </row>
        <row r="196">
          <cell r="D196"/>
        </row>
        <row r="197">
          <cell r="D197"/>
        </row>
        <row r="198">
          <cell r="D198"/>
        </row>
        <row r="199">
          <cell r="D199"/>
        </row>
        <row r="200">
          <cell r="D200"/>
        </row>
        <row r="201">
          <cell r="D201"/>
        </row>
        <row r="202">
          <cell r="D202"/>
        </row>
        <row r="203">
          <cell r="D203"/>
        </row>
        <row r="204">
          <cell r="D204"/>
        </row>
        <row r="205">
          <cell r="D205"/>
        </row>
        <row r="206">
          <cell r="D206"/>
        </row>
        <row r="207">
          <cell r="D207"/>
        </row>
        <row r="208">
          <cell r="D208"/>
        </row>
        <row r="209">
          <cell r="D209"/>
        </row>
        <row r="210">
          <cell r="D210"/>
        </row>
        <row r="211">
          <cell r="D211"/>
        </row>
        <row r="212">
          <cell r="D212"/>
        </row>
        <row r="213">
          <cell r="D213"/>
        </row>
        <row r="214">
          <cell r="D214"/>
        </row>
        <row r="215">
          <cell r="D215"/>
        </row>
        <row r="216">
          <cell r="D216"/>
        </row>
        <row r="217">
          <cell r="D217"/>
        </row>
        <row r="218">
          <cell r="D218"/>
        </row>
        <row r="219">
          <cell r="D219"/>
        </row>
        <row r="220">
          <cell r="D220"/>
        </row>
        <row r="221">
          <cell r="D221"/>
        </row>
        <row r="222">
          <cell r="D222"/>
        </row>
        <row r="223">
          <cell r="D223"/>
        </row>
        <row r="224">
          <cell r="D224"/>
        </row>
        <row r="225">
          <cell r="D225"/>
        </row>
        <row r="226">
          <cell r="D226"/>
        </row>
        <row r="227">
          <cell r="D227"/>
        </row>
        <row r="228">
          <cell r="D228"/>
        </row>
        <row r="229">
          <cell r="D229"/>
        </row>
        <row r="230">
          <cell r="D230"/>
        </row>
        <row r="231">
          <cell r="D231"/>
        </row>
        <row r="232">
          <cell r="D232"/>
        </row>
        <row r="233">
          <cell r="D233"/>
        </row>
        <row r="234">
          <cell r="D234"/>
        </row>
        <row r="235">
          <cell r="D235"/>
        </row>
        <row r="236">
          <cell r="D236"/>
        </row>
        <row r="237">
          <cell r="D237"/>
        </row>
        <row r="238">
          <cell r="D238"/>
        </row>
        <row r="239">
          <cell r="D239"/>
        </row>
        <row r="240">
          <cell r="D240"/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8"/>
  <sheetViews>
    <sheetView tabSelected="1" zoomScale="70" zoomScaleNormal="70" workbookViewId="0">
      <selection sqref="A1:G1"/>
    </sheetView>
  </sheetViews>
  <sheetFormatPr baseColWidth="10" defaultRowHeight="18.7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43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16384" width="11.42578125" style="1"/>
  </cols>
  <sheetData>
    <row r="1" spans="1:24" ht="30.75">
      <c r="A1" s="106" t="s">
        <v>7</v>
      </c>
      <c r="B1" s="106"/>
      <c r="C1" s="106"/>
      <c r="D1" s="106"/>
      <c r="E1" s="106"/>
      <c r="F1" s="106"/>
      <c r="G1" s="106"/>
      <c r="L1" s="40">
        <v>9</v>
      </c>
    </row>
    <row r="2" spans="1:24" ht="30.75">
      <c r="A2" s="106" t="s">
        <v>8</v>
      </c>
      <c r="B2" s="106"/>
      <c r="C2" s="106"/>
      <c r="D2" s="106"/>
      <c r="E2" s="106"/>
      <c r="F2" s="106"/>
      <c r="G2" s="106"/>
    </row>
    <row r="3" spans="1:24" ht="25.5">
      <c r="A3" s="109" t="s">
        <v>30</v>
      </c>
      <c r="B3" s="109"/>
      <c r="C3" s="109"/>
      <c r="D3" s="109"/>
      <c r="E3" s="109"/>
      <c r="F3" s="109"/>
      <c r="G3" s="109"/>
    </row>
    <row r="4" spans="1:24" ht="25.5">
      <c r="A4" s="109" t="s">
        <v>33</v>
      </c>
      <c r="B4" s="109"/>
      <c r="C4" s="109"/>
      <c r="D4" s="109"/>
      <c r="E4" s="109"/>
      <c r="F4" s="109"/>
      <c r="G4" s="109"/>
    </row>
    <row r="5" spans="1:24" ht="20.25">
      <c r="A5" s="107" t="s">
        <v>32</v>
      </c>
      <c r="B5" s="107"/>
      <c r="C5" s="107"/>
      <c r="D5" s="107"/>
      <c r="E5" s="107"/>
      <c r="F5" s="107"/>
      <c r="G5" s="107"/>
    </row>
    <row r="6" spans="1:24" ht="19.5">
      <c r="A6" s="108" t="s">
        <v>6</v>
      </c>
      <c r="B6" s="108"/>
      <c r="C6" s="108"/>
      <c r="D6" s="108"/>
      <c r="E6" s="108"/>
      <c r="F6" s="108"/>
      <c r="G6" s="108"/>
    </row>
    <row r="7" spans="1:24" ht="20.25" thickBot="1">
      <c r="A7" s="110" t="s">
        <v>35</v>
      </c>
      <c r="B7" s="110"/>
      <c r="C7" s="110"/>
      <c r="D7" s="110"/>
      <c r="E7" s="110"/>
      <c r="F7" s="110"/>
      <c r="G7" s="110"/>
    </row>
    <row r="8" spans="1:24" ht="20.25" thickBot="1">
      <c r="A8" s="103" t="s">
        <v>28</v>
      </c>
      <c r="B8" s="104"/>
      <c r="C8" s="104"/>
      <c r="D8" s="104"/>
      <c r="E8" s="104"/>
      <c r="F8" s="104"/>
      <c r="G8" s="105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4" t="s">
        <v>19</v>
      </c>
      <c r="I9" s="1"/>
      <c r="J9" s="23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0" t="s">
        <v>21</v>
      </c>
      <c r="W9" s="26" t="s">
        <v>22</v>
      </c>
      <c r="X9" s="26" t="s">
        <v>23</v>
      </c>
    </row>
    <row r="10" spans="1:24" ht="19.5">
      <c r="A10" s="25" t="s">
        <v>90</v>
      </c>
      <c r="B10" s="7" t="s">
        <v>47</v>
      </c>
      <c r="C10" s="8">
        <v>7</v>
      </c>
      <c r="D10" s="9">
        <v>35</v>
      </c>
      <c r="E10" s="9">
        <v>37</v>
      </c>
      <c r="F10" s="5">
        <f t="shared" ref="F10:F41" si="0">SUM(D10+E10)</f>
        <v>72</v>
      </c>
      <c r="G10" s="138">
        <f t="shared" ref="G10:G41" si="1">(F10-C10)</f>
        <v>65</v>
      </c>
      <c r="H10" s="45">
        <v>26334</v>
      </c>
      <c r="J10" s="24">
        <f t="shared" ref="J10:J73" si="2">(E10-C10*0.5)</f>
        <v>33.5</v>
      </c>
      <c r="K10" s="3"/>
      <c r="L10" s="52"/>
      <c r="M10" s="28"/>
      <c r="N10" s="28"/>
      <c r="O10" s="28"/>
      <c r="P10" s="47"/>
      <c r="Q10" s="47"/>
      <c r="R10" s="47"/>
      <c r="S10" s="47"/>
      <c r="T10" s="47"/>
      <c r="U10" s="48"/>
      <c r="V10" s="32">
        <f>SUM(M10:U10)</f>
        <v>0</v>
      </c>
      <c r="W10" s="31">
        <f>SUM(P10:U10)</f>
        <v>0</v>
      </c>
      <c r="X10" s="51">
        <f>SUM(S10:U10)</f>
        <v>0</v>
      </c>
    </row>
    <row r="11" spans="1:24" ht="20.25" thickBot="1">
      <c r="A11" s="25" t="s">
        <v>104</v>
      </c>
      <c r="B11" s="7" t="s">
        <v>103</v>
      </c>
      <c r="C11" s="8">
        <v>8</v>
      </c>
      <c r="D11" s="9">
        <v>38</v>
      </c>
      <c r="E11" s="9">
        <v>36</v>
      </c>
      <c r="F11" s="5">
        <f t="shared" ref="F11" si="3">SUM(D11+E11)</f>
        <v>74</v>
      </c>
      <c r="G11" s="138">
        <f t="shared" ref="G11" si="4">(F11-C11)</f>
        <v>66</v>
      </c>
      <c r="H11" s="45">
        <v>24765</v>
      </c>
      <c r="J11" s="100">
        <f t="shared" ref="J11" si="5">(E11-C11*0.5)</f>
        <v>32</v>
      </c>
      <c r="K11" s="102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 ht="20.25" thickBot="1">
      <c r="A12" s="25" t="s">
        <v>65</v>
      </c>
      <c r="B12" s="7" t="s">
        <v>47</v>
      </c>
      <c r="C12" s="8">
        <v>4</v>
      </c>
      <c r="D12" s="9">
        <v>35</v>
      </c>
      <c r="E12" s="9">
        <v>35</v>
      </c>
      <c r="F12" s="136">
        <f t="shared" si="0"/>
        <v>70</v>
      </c>
      <c r="G12" s="38">
        <f t="shared" si="1"/>
        <v>66</v>
      </c>
      <c r="H12" s="45">
        <v>30234</v>
      </c>
      <c r="I12" s="50" t="s">
        <v>25</v>
      </c>
      <c r="J12" s="24">
        <f t="shared" si="2"/>
        <v>33</v>
      </c>
      <c r="K12" s="3"/>
      <c r="L12" s="35"/>
      <c r="M12" s="27"/>
      <c r="N12" s="27"/>
      <c r="O12" s="27"/>
      <c r="P12" s="27"/>
      <c r="Q12" s="27"/>
      <c r="R12" s="27"/>
      <c r="S12" s="41"/>
      <c r="T12" s="41"/>
      <c r="U12" s="42"/>
      <c r="V12" s="33">
        <f>SUM(M12:U12)</f>
        <v>0</v>
      </c>
      <c r="W12" s="29">
        <f>SUM(P12:U12)</f>
        <v>0</v>
      </c>
      <c r="X12" s="29">
        <f>SUM(S12:U12)</f>
        <v>0</v>
      </c>
    </row>
    <row r="13" spans="1:24" ht="20.25" thickBot="1">
      <c r="A13" s="25" t="s">
        <v>63</v>
      </c>
      <c r="B13" s="7" t="s">
        <v>47</v>
      </c>
      <c r="C13" s="8">
        <v>4</v>
      </c>
      <c r="D13" s="9">
        <v>34</v>
      </c>
      <c r="E13" s="9">
        <v>36</v>
      </c>
      <c r="F13" s="136">
        <f t="shared" si="0"/>
        <v>70</v>
      </c>
      <c r="G13" s="38">
        <f t="shared" si="1"/>
        <v>66</v>
      </c>
      <c r="H13" s="45">
        <v>33982</v>
      </c>
      <c r="I13" s="50" t="s">
        <v>26</v>
      </c>
      <c r="J13" s="24">
        <f t="shared" si="2"/>
        <v>34</v>
      </c>
      <c r="K13" s="3"/>
    </row>
    <row r="14" spans="1:24" ht="19.5">
      <c r="A14" s="25" t="s">
        <v>59</v>
      </c>
      <c r="B14" s="7" t="s">
        <v>43</v>
      </c>
      <c r="C14" s="8">
        <v>4</v>
      </c>
      <c r="D14" s="9">
        <v>33</v>
      </c>
      <c r="E14" s="9">
        <v>37</v>
      </c>
      <c r="F14" s="5">
        <f t="shared" si="0"/>
        <v>70</v>
      </c>
      <c r="G14" s="38">
        <f t="shared" si="1"/>
        <v>66</v>
      </c>
      <c r="H14" s="45">
        <v>26007</v>
      </c>
      <c r="J14" s="24">
        <f t="shared" si="2"/>
        <v>35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ht="19.5">
      <c r="A15" s="25" t="s">
        <v>86</v>
      </c>
      <c r="B15" s="7" t="s">
        <v>47</v>
      </c>
      <c r="C15" s="8">
        <v>7</v>
      </c>
      <c r="D15" s="9">
        <v>36</v>
      </c>
      <c r="E15" s="9">
        <v>37</v>
      </c>
      <c r="F15" s="5">
        <f t="shared" si="0"/>
        <v>73</v>
      </c>
      <c r="G15" s="38">
        <f t="shared" si="1"/>
        <v>66</v>
      </c>
      <c r="H15" s="45">
        <v>30943</v>
      </c>
      <c r="J15" s="24">
        <f t="shared" si="2"/>
        <v>33.5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ht="19.5">
      <c r="A16" s="25" t="s">
        <v>72</v>
      </c>
      <c r="B16" s="7" t="s">
        <v>39</v>
      </c>
      <c r="C16" s="8">
        <v>5</v>
      </c>
      <c r="D16" s="9">
        <v>38</v>
      </c>
      <c r="E16" s="9">
        <v>34</v>
      </c>
      <c r="F16" s="5">
        <f t="shared" si="0"/>
        <v>72</v>
      </c>
      <c r="G16" s="38">
        <f t="shared" si="1"/>
        <v>67</v>
      </c>
      <c r="H16" s="45">
        <v>28240</v>
      </c>
      <c r="J16" s="24">
        <f t="shared" si="2"/>
        <v>31.5</v>
      </c>
    </row>
    <row r="17" spans="1:10" ht="19.5">
      <c r="A17" s="25" t="s">
        <v>61</v>
      </c>
      <c r="B17" s="7" t="s">
        <v>47</v>
      </c>
      <c r="C17" s="8">
        <v>4</v>
      </c>
      <c r="D17" s="9">
        <v>36</v>
      </c>
      <c r="E17" s="9">
        <v>35</v>
      </c>
      <c r="F17" s="5">
        <f t="shared" si="0"/>
        <v>71</v>
      </c>
      <c r="G17" s="38">
        <f t="shared" si="1"/>
        <v>67</v>
      </c>
      <c r="H17" s="45">
        <v>27857</v>
      </c>
      <c r="J17" s="24">
        <f t="shared" si="2"/>
        <v>33</v>
      </c>
    </row>
    <row r="18" spans="1:10" ht="19.5">
      <c r="A18" s="25" t="s">
        <v>88</v>
      </c>
      <c r="B18" s="7" t="s">
        <v>53</v>
      </c>
      <c r="C18" s="8">
        <v>7</v>
      </c>
      <c r="D18" s="9">
        <v>37</v>
      </c>
      <c r="E18" s="9">
        <v>37</v>
      </c>
      <c r="F18" s="5">
        <f t="shared" si="0"/>
        <v>74</v>
      </c>
      <c r="G18" s="38">
        <f t="shared" si="1"/>
        <v>67</v>
      </c>
      <c r="H18" s="45">
        <v>28522</v>
      </c>
      <c r="J18" s="24">
        <f t="shared" si="2"/>
        <v>33.5</v>
      </c>
    </row>
    <row r="19" spans="1:10" ht="19.5">
      <c r="A19" s="25" t="s">
        <v>118</v>
      </c>
      <c r="B19" s="7" t="s">
        <v>47</v>
      </c>
      <c r="C19" s="8">
        <v>9</v>
      </c>
      <c r="D19" s="9">
        <v>41</v>
      </c>
      <c r="E19" s="9">
        <v>36</v>
      </c>
      <c r="F19" s="5">
        <f t="shared" si="0"/>
        <v>77</v>
      </c>
      <c r="G19" s="38">
        <f t="shared" si="1"/>
        <v>68</v>
      </c>
      <c r="H19" s="45">
        <v>19452</v>
      </c>
      <c r="J19" s="24">
        <f t="shared" si="2"/>
        <v>31.5</v>
      </c>
    </row>
    <row r="20" spans="1:10" ht="20.25" thickBot="1">
      <c r="A20" s="25" t="s">
        <v>62</v>
      </c>
      <c r="B20" s="7" t="s">
        <v>47</v>
      </c>
      <c r="C20" s="8">
        <v>4</v>
      </c>
      <c r="D20" s="9">
        <v>34</v>
      </c>
      <c r="E20" s="9">
        <v>38</v>
      </c>
      <c r="F20" s="5">
        <f t="shared" si="0"/>
        <v>72</v>
      </c>
      <c r="G20" s="38">
        <f t="shared" si="1"/>
        <v>68</v>
      </c>
      <c r="H20" s="45">
        <v>30881</v>
      </c>
      <c r="J20" s="24">
        <f t="shared" si="2"/>
        <v>36</v>
      </c>
    </row>
    <row r="21" spans="1:10" ht="20.25" thickBot="1">
      <c r="A21" s="25" t="s">
        <v>36</v>
      </c>
      <c r="B21" s="7" t="s">
        <v>37</v>
      </c>
      <c r="C21" s="8">
        <v>0</v>
      </c>
      <c r="D21" s="9">
        <v>34</v>
      </c>
      <c r="E21" s="9">
        <v>35</v>
      </c>
      <c r="F21" s="137">
        <f t="shared" si="0"/>
        <v>69</v>
      </c>
      <c r="G21" s="38">
        <f t="shared" si="1"/>
        <v>69</v>
      </c>
      <c r="H21" s="45">
        <v>33329</v>
      </c>
      <c r="I21" s="50" t="s">
        <v>24</v>
      </c>
      <c r="J21" s="24">
        <f t="shared" si="2"/>
        <v>35</v>
      </c>
    </row>
    <row r="22" spans="1:10" ht="19.5">
      <c r="A22" s="25" t="s">
        <v>77</v>
      </c>
      <c r="B22" s="7" t="s">
        <v>78</v>
      </c>
      <c r="C22" s="8">
        <v>5</v>
      </c>
      <c r="D22" s="9">
        <v>39</v>
      </c>
      <c r="E22" s="9">
        <v>35</v>
      </c>
      <c r="F22" s="5">
        <f t="shared" si="0"/>
        <v>74</v>
      </c>
      <c r="G22" s="38">
        <f t="shared" si="1"/>
        <v>69</v>
      </c>
      <c r="H22" s="45">
        <v>28111</v>
      </c>
      <c r="J22" s="24">
        <f t="shared" si="2"/>
        <v>32.5</v>
      </c>
    </row>
    <row r="23" spans="1:10" ht="19.5">
      <c r="A23" s="25" t="s">
        <v>54</v>
      </c>
      <c r="B23" s="7" t="s">
        <v>47</v>
      </c>
      <c r="C23" s="8">
        <v>3</v>
      </c>
      <c r="D23" s="9">
        <v>35</v>
      </c>
      <c r="E23" s="9">
        <v>37</v>
      </c>
      <c r="F23" s="5">
        <f t="shared" si="0"/>
        <v>72</v>
      </c>
      <c r="G23" s="38">
        <f t="shared" si="1"/>
        <v>69</v>
      </c>
      <c r="H23" s="45">
        <v>28487</v>
      </c>
      <c r="J23" s="24">
        <f t="shared" si="2"/>
        <v>35.5</v>
      </c>
    </row>
    <row r="24" spans="1:10" ht="19.5">
      <c r="A24" s="25" t="s">
        <v>115</v>
      </c>
      <c r="B24" s="7" t="s">
        <v>103</v>
      </c>
      <c r="C24" s="8">
        <v>9</v>
      </c>
      <c r="D24" s="9">
        <v>38</v>
      </c>
      <c r="E24" s="9">
        <v>40</v>
      </c>
      <c r="F24" s="5">
        <f t="shared" si="0"/>
        <v>78</v>
      </c>
      <c r="G24" s="38">
        <f t="shared" si="1"/>
        <v>69</v>
      </c>
      <c r="H24" s="45">
        <v>28013</v>
      </c>
      <c r="J24" s="24">
        <f t="shared" si="2"/>
        <v>35.5</v>
      </c>
    </row>
    <row r="25" spans="1:10" ht="19.5">
      <c r="A25" s="25" t="s">
        <v>66</v>
      </c>
      <c r="B25" s="7" t="s">
        <v>41</v>
      </c>
      <c r="C25" s="8">
        <v>5</v>
      </c>
      <c r="D25" s="9">
        <v>40</v>
      </c>
      <c r="E25" s="9">
        <v>35</v>
      </c>
      <c r="F25" s="5">
        <f t="shared" si="0"/>
        <v>75</v>
      </c>
      <c r="G25" s="38">
        <f t="shared" si="1"/>
        <v>70</v>
      </c>
      <c r="H25" s="45">
        <v>23605</v>
      </c>
      <c r="J25" s="24">
        <f t="shared" si="2"/>
        <v>32.5</v>
      </c>
    </row>
    <row r="26" spans="1:10" ht="19.5">
      <c r="A26" s="25" t="s">
        <v>69</v>
      </c>
      <c r="B26" s="7" t="s">
        <v>70</v>
      </c>
      <c r="C26" s="8">
        <v>5</v>
      </c>
      <c r="D26" s="9">
        <v>38</v>
      </c>
      <c r="E26" s="9">
        <v>37</v>
      </c>
      <c r="F26" s="5">
        <f t="shared" si="0"/>
        <v>75</v>
      </c>
      <c r="G26" s="38">
        <f t="shared" si="1"/>
        <v>70</v>
      </c>
      <c r="H26" s="45">
        <v>22100</v>
      </c>
      <c r="J26" s="24">
        <f t="shared" si="2"/>
        <v>34.5</v>
      </c>
    </row>
    <row r="27" spans="1:10" ht="19.5">
      <c r="A27" s="25" t="s">
        <v>58</v>
      </c>
      <c r="B27" s="7" t="s">
        <v>43</v>
      </c>
      <c r="C27" s="8">
        <v>4</v>
      </c>
      <c r="D27" s="9">
        <v>36</v>
      </c>
      <c r="E27" s="9">
        <v>38</v>
      </c>
      <c r="F27" s="5">
        <f t="shared" si="0"/>
        <v>74</v>
      </c>
      <c r="G27" s="38">
        <f t="shared" si="1"/>
        <v>70</v>
      </c>
      <c r="H27" s="45">
        <v>30725</v>
      </c>
      <c r="J27" s="24">
        <f t="shared" si="2"/>
        <v>36</v>
      </c>
    </row>
    <row r="28" spans="1:10" ht="19.5">
      <c r="A28" s="25" t="s">
        <v>107</v>
      </c>
      <c r="B28" s="7" t="s">
        <v>53</v>
      </c>
      <c r="C28" s="8">
        <v>8</v>
      </c>
      <c r="D28" s="9">
        <v>40</v>
      </c>
      <c r="E28" s="9">
        <v>38</v>
      </c>
      <c r="F28" s="5">
        <f t="shared" si="0"/>
        <v>78</v>
      </c>
      <c r="G28" s="38">
        <f t="shared" si="1"/>
        <v>70</v>
      </c>
      <c r="H28" s="45">
        <v>25455</v>
      </c>
      <c r="J28" s="24">
        <f t="shared" si="2"/>
        <v>34</v>
      </c>
    </row>
    <row r="29" spans="1:10" ht="19.5">
      <c r="A29" s="25" t="s">
        <v>93</v>
      </c>
      <c r="B29" s="7" t="s">
        <v>43</v>
      </c>
      <c r="C29" s="8">
        <v>8</v>
      </c>
      <c r="D29" s="9">
        <v>38</v>
      </c>
      <c r="E29" s="9">
        <v>40</v>
      </c>
      <c r="F29" s="5">
        <f t="shared" si="0"/>
        <v>78</v>
      </c>
      <c r="G29" s="38">
        <f t="shared" si="1"/>
        <v>70</v>
      </c>
      <c r="H29" s="45">
        <v>27508</v>
      </c>
      <c r="J29" s="24">
        <f t="shared" si="2"/>
        <v>36</v>
      </c>
    </row>
    <row r="30" spans="1:10" ht="19.5">
      <c r="A30" s="25" t="s">
        <v>116</v>
      </c>
      <c r="B30" s="7" t="s">
        <v>78</v>
      </c>
      <c r="C30" s="8">
        <v>9</v>
      </c>
      <c r="D30" s="9">
        <v>39</v>
      </c>
      <c r="E30" s="9">
        <v>40</v>
      </c>
      <c r="F30" s="5">
        <f t="shared" si="0"/>
        <v>79</v>
      </c>
      <c r="G30" s="38">
        <f t="shared" si="1"/>
        <v>70</v>
      </c>
      <c r="H30" s="45">
        <v>31352</v>
      </c>
      <c r="J30" s="24">
        <f t="shared" si="2"/>
        <v>35.5</v>
      </c>
    </row>
    <row r="31" spans="1:10" ht="19.5">
      <c r="A31" s="25" t="s">
        <v>98</v>
      </c>
      <c r="B31" s="7" t="s">
        <v>39</v>
      </c>
      <c r="C31" s="8">
        <v>8</v>
      </c>
      <c r="D31" s="9">
        <v>37</v>
      </c>
      <c r="E31" s="9">
        <v>41</v>
      </c>
      <c r="F31" s="5">
        <f t="shared" si="0"/>
        <v>78</v>
      </c>
      <c r="G31" s="38">
        <f t="shared" si="1"/>
        <v>70</v>
      </c>
      <c r="H31" s="45">
        <v>29104</v>
      </c>
      <c r="J31" s="24">
        <f t="shared" si="2"/>
        <v>37</v>
      </c>
    </row>
    <row r="32" spans="1:10" ht="19.5">
      <c r="A32" s="25" t="s">
        <v>46</v>
      </c>
      <c r="B32" s="7" t="s">
        <v>47</v>
      </c>
      <c r="C32" s="8">
        <v>2</v>
      </c>
      <c r="D32" s="9">
        <v>34</v>
      </c>
      <c r="E32" s="9">
        <v>39</v>
      </c>
      <c r="F32" s="5">
        <f t="shared" si="0"/>
        <v>73</v>
      </c>
      <c r="G32" s="38">
        <f t="shared" si="1"/>
        <v>71</v>
      </c>
      <c r="H32" s="45">
        <v>26222</v>
      </c>
      <c r="J32" s="24">
        <f t="shared" si="2"/>
        <v>38</v>
      </c>
    </row>
    <row r="33" spans="1:10" ht="19.5">
      <c r="A33" s="25" t="s">
        <v>73</v>
      </c>
      <c r="B33" s="7" t="s">
        <v>47</v>
      </c>
      <c r="C33" s="8">
        <v>5</v>
      </c>
      <c r="D33" s="9">
        <v>36</v>
      </c>
      <c r="E33" s="9">
        <v>40</v>
      </c>
      <c r="F33" s="5">
        <f t="shared" si="0"/>
        <v>76</v>
      </c>
      <c r="G33" s="38">
        <f t="shared" si="1"/>
        <v>71</v>
      </c>
      <c r="H33" s="45">
        <v>31329</v>
      </c>
      <c r="J33" s="24">
        <f t="shared" si="2"/>
        <v>37.5</v>
      </c>
    </row>
    <row r="34" spans="1:10" ht="19.5">
      <c r="A34" s="25" t="s">
        <v>114</v>
      </c>
      <c r="B34" s="7" t="s">
        <v>76</v>
      </c>
      <c r="C34" s="8">
        <v>9</v>
      </c>
      <c r="D34" s="9">
        <v>36</v>
      </c>
      <c r="E34" s="9">
        <v>44</v>
      </c>
      <c r="F34" s="5">
        <f t="shared" si="0"/>
        <v>80</v>
      </c>
      <c r="G34" s="38">
        <f t="shared" si="1"/>
        <v>71</v>
      </c>
      <c r="H34" s="45">
        <v>28264</v>
      </c>
      <c r="J34" s="24">
        <f t="shared" si="2"/>
        <v>39.5</v>
      </c>
    </row>
    <row r="35" spans="1:10" ht="19.5">
      <c r="A35" s="25" t="s">
        <v>100</v>
      </c>
      <c r="B35" s="7" t="s">
        <v>47</v>
      </c>
      <c r="C35" s="8">
        <v>8</v>
      </c>
      <c r="D35" s="9">
        <v>44</v>
      </c>
      <c r="E35" s="9">
        <v>36</v>
      </c>
      <c r="F35" s="5">
        <f t="shared" si="0"/>
        <v>80</v>
      </c>
      <c r="G35" s="38">
        <f t="shared" si="1"/>
        <v>72</v>
      </c>
      <c r="H35" s="45">
        <v>27111</v>
      </c>
      <c r="J35" s="24">
        <f t="shared" si="2"/>
        <v>32</v>
      </c>
    </row>
    <row r="36" spans="1:10" ht="19.5">
      <c r="A36" s="25" t="s">
        <v>102</v>
      </c>
      <c r="B36" s="7" t="s">
        <v>103</v>
      </c>
      <c r="C36" s="8">
        <v>8</v>
      </c>
      <c r="D36" s="9">
        <v>42</v>
      </c>
      <c r="E36" s="9">
        <v>38</v>
      </c>
      <c r="F36" s="5">
        <f t="shared" si="0"/>
        <v>80</v>
      </c>
      <c r="G36" s="38">
        <f t="shared" si="1"/>
        <v>72</v>
      </c>
      <c r="H36" s="45">
        <v>21493</v>
      </c>
      <c r="J36" s="24">
        <f t="shared" si="2"/>
        <v>34</v>
      </c>
    </row>
    <row r="37" spans="1:10" ht="19.5">
      <c r="A37" s="25" t="s">
        <v>60</v>
      </c>
      <c r="B37" s="7" t="s">
        <v>37</v>
      </c>
      <c r="C37" s="8">
        <v>4</v>
      </c>
      <c r="D37" s="9">
        <v>37</v>
      </c>
      <c r="E37" s="9">
        <v>39</v>
      </c>
      <c r="F37" s="5">
        <f t="shared" si="0"/>
        <v>76</v>
      </c>
      <c r="G37" s="38">
        <f t="shared" si="1"/>
        <v>72</v>
      </c>
      <c r="H37" s="45">
        <v>26606</v>
      </c>
      <c r="J37" s="24">
        <f t="shared" si="2"/>
        <v>37</v>
      </c>
    </row>
    <row r="38" spans="1:10" ht="19.5">
      <c r="A38" s="25" t="s">
        <v>83</v>
      </c>
      <c r="B38" s="7" t="s">
        <v>78</v>
      </c>
      <c r="C38" s="8">
        <v>6</v>
      </c>
      <c r="D38" s="9">
        <v>38</v>
      </c>
      <c r="E38" s="9">
        <v>40</v>
      </c>
      <c r="F38" s="5">
        <f t="shared" si="0"/>
        <v>78</v>
      </c>
      <c r="G38" s="38">
        <f t="shared" si="1"/>
        <v>72</v>
      </c>
      <c r="H38" s="45">
        <v>30559</v>
      </c>
      <c r="J38" s="24">
        <f t="shared" si="2"/>
        <v>37</v>
      </c>
    </row>
    <row r="39" spans="1:10" ht="19.5">
      <c r="A39" s="25" t="s">
        <v>38</v>
      </c>
      <c r="B39" s="7" t="s">
        <v>39</v>
      </c>
      <c r="C39" s="8">
        <v>1</v>
      </c>
      <c r="D39" s="9">
        <v>36</v>
      </c>
      <c r="E39" s="9">
        <v>38</v>
      </c>
      <c r="F39" s="5">
        <f t="shared" si="0"/>
        <v>74</v>
      </c>
      <c r="G39" s="38">
        <f t="shared" si="1"/>
        <v>73</v>
      </c>
      <c r="H39" s="45">
        <v>25144</v>
      </c>
      <c r="J39" s="24">
        <f t="shared" si="2"/>
        <v>37.5</v>
      </c>
    </row>
    <row r="40" spans="1:10" ht="19.5">
      <c r="A40" s="25" t="s">
        <v>42</v>
      </c>
      <c r="B40" s="7" t="s">
        <v>43</v>
      </c>
      <c r="C40" s="8">
        <v>2</v>
      </c>
      <c r="D40" s="9">
        <v>35</v>
      </c>
      <c r="E40" s="9">
        <v>40</v>
      </c>
      <c r="F40" s="5">
        <f t="shared" si="0"/>
        <v>75</v>
      </c>
      <c r="G40" s="38">
        <f t="shared" si="1"/>
        <v>73</v>
      </c>
      <c r="H40" s="45">
        <v>26304</v>
      </c>
      <c r="J40" s="24">
        <f t="shared" si="2"/>
        <v>39</v>
      </c>
    </row>
    <row r="41" spans="1:10" ht="19.5">
      <c r="A41" s="25" t="s">
        <v>48</v>
      </c>
      <c r="B41" s="7" t="s">
        <v>49</v>
      </c>
      <c r="C41" s="8">
        <v>3</v>
      </c>
      <c r="D41" s="9">
        <v>36</v>
      </c>
      <c r="E41" s="9">
        <v>40</v>
      </c>
      <c r="F41" s="5">
        <f t="shared" si="0"/>
        <v>76</v>
      </c>
      <c r="G41" s="38">
        <f t="shared" si="1"/>
        <v>73</v>
      </c>
      <c r="H41" s="45">
        <v>25824</v>
      </c>
      <c r="J41" s="24">
        <f t="shared" si="2"/>
        <v>38.5</v>
      </c>
    </row>
    <row r="42" spans="1:10" ht="19.5">
      <c r="A42" s="25" t="s">
        <v>82</v>
      </c>
      <c r="B42" s="7" t="s">
        <v>78</v>
      </c>
      <c r="C42" s="8">
        <v>6</v>
      </c>
      <c r="D42" s="9">
        <v>38</v>
      </c>
      <c r="E42" s="9">
        <v>41</v>
      </c>
      <c r="F42" s="5">
        <f t="shared" ref="F42:F71" si="6">SUM(D42+E42)</f>
        <v>79</v>
      </c>
      <c r="G42" s="38">
        <f t="shared" ref="G42:G71" si="7">(F42-C42)</f>
        <v>73</v>
      </c>
      <c r="H42" s="45">
        <v>28682</v>
      </c>
      <c r="J42" s="24">
        <f t="shared" si="2"/>
        <v>38</v>
      </c>
    </row>
    <row r="43" spans="1:10" ht="19.5">
      <c r="A43" s="25" t="s">
        <v>91</v>
      </c>
      <c r="B43" s="7" t="s">
        <v>92</v>
      </c>
      <c r="C43" s="8">
        <v>8</v>
      </c>
      <c r="D43" s="9">
        <v>40</v>
      </c>
      <c r="E43" s="9">
        <v>41</v>
      </c>
      <c r="F43" s="5">
        <f t="shared" si="6"/>
        <v>81</v>
      </c>
      <c r="G43" s="38">
        <f t="shared" si="7"/>
        <v>73</v>
      </c>
      <c r="H43" s="45">
        <v>24009</v>
      </c>
      <c r="J43" s="24">
        <f t="shared" si="2"/>
        <v>37</v>
      </c>
    </row>
    <row r="44" spans="1:10" ht="19.5">
      <c r="A44" s="25" t="s">
        <v>108</v>
      </c>
      <c r="B44" s="7" t="s">
        <v>49</v>
      </c>
      <c r="C44" s="8">
        <v>9</v>
      </c>
      <c r="D44" s="9">
        <v>41</v>
      </c>
      <c r="E44" s="9">
        <v>41</v>
      </c>
      <c r="F44" s="5">
        <f t="shared" si="6"/>
        <v>82</v>
      </c>
      <c r="G44" s="38">
        <f t="shared" si="7"/>
        <v>73</v>
      </c>
      <c r="H44" s="45">
        <v>31775</v>
      </c>
      <c r="J44" s="24">
        <f t="shared" si="2"/>
        <v>36.5</v>
      </c>
    </row>
    <row r="45" spans="1:10" ht="19.5">
      <c r="A45" s="25" t="s">
        <v>71</v>
      </c>
      <c r="B45" s="7" t="s">
        <v>70</v>
      </c>
      <c r="C45" s="8">
        <v>5</v>
      </c>
      <c r="D45" s="9">
        <v>39</v>
      </c>
      <c r="E45" s="9">
        <v>40</v>
      </c>
      <c r="F45" s="5">
        <f t="shared" si="6"/>
        <v>79</v>
      </c>
      <c r="G45" s="38">
        <f t="shared" si="7"/>
        <v>74</v>
      </c>
      <c r="H45" s="45">
        <v>23870</v>
      </c>
      <c r="J45" s="24">
        <f t="shared" si="2"/>
        <v>37.5</v>
      </c>
    </row>
    <row r="46" spans="1:10" ht="19.5">
      <c r="A46" s="25" t="s">
        <v>87</v>
      </c>
      <c r="B46" s="7" t="s">
        <v>76</v>
      </c>
      <c r="C46" s="8">
        <v>7</v>
      </c>
      <c r="D46" s="9">
        <v>41</v>
      </c>
      <c r="E46" s="9">
        <v>40</v>
      </c>
      <c r="F46" s="5">
        <f t="shared" si="6"/>
        <v>81</v>
      </c>
      <c r="G46" s="38">
        <f t="shared" si="7"/>
        <v>74</v>
      </c>
      <c r="H46" s="45">
        <v>33045</v>
      </c>
      <c r="J46" s="24">
        <f t="shared" si="2"/>
        <v>36.5</v>
      </c>
    </row>
    <row r="47" spans="1:10" ht="19.5">
      <c r="A47" s="25" t="s">
        <v>94</v>
      </c>
      <c r="B47" s="7" t="s">
        <v>43</v>
      </c>
      <c r="C47" s="8">
        <v>8</v>
      </c>
      <c r="D47" s="9">
        <v>39</v>
      </c>
      <c r="E47" s="9">
        <v>43</v>
      </c>
      <c r="F47" s="5">
        <f t="shared" si="6"/>
        <v>82</v>
      </c>
      <c r="G47" s="38">
        <f t="shared" si="7"/>
        <v>74</v>
      </c>
      <c r="H47" s="45">
        <v>24944</v>
      </c>
      <c r="J47" s="24">
        <f t="shared" si="2"/>
        <v>39</v>
      </c>
    </row>
    <row r="48" spans="1:10" ht="19.5">
      <c r="A48" s="25" t="s">
        <v>109</v>
      </c>
      <c r="B48" s="7" t="s">
        <v>92</v>
      </c>
      <c r="C48" s="8">
        <v>9</v>
      </c>
      <c r="D48" s="9">
        <v>40</v>
      </c>
      <c r="E48" s="9">
        <v>43</v>
      </c>
      <c r="F48" s="5">
        <f t="shared" si="6"/>
        <v>83</v>
      </c>
      <c r="G48" s="38">
        <f t="shared" si="7"/>
        <v>74</v>
      </c>
      <c r="H48" s="45">
        <v>23787</v>
      </c>
      <c r="J48" s="24">
        <f t="shared" si="2"/>
        <v>38.5</v>
      </c>
    </row>
    <row r="49" spans="1:10" ht="19.5">
      <c r="A49" s="25" t="s">
        <v>52</v>
      </c>
      <c r="B49" s="7" t="s">
        <v>53</v>
      </c>
      <c r="C49" s="8">
        <v>3</v>
      </c>
      <c r="D49" s="9">
        <v>41</v>
      </c>
      <c r="E49" s="9">
        <v>37</v>
      </c>
      <c r="F49" s="5">
        <f t="shared" si="6"/>
        <v>78</v>
      </c>
      <c r="G49" s="38">
        <f t="shared" si="7"/>
        <v>75</v>
      </c>
      <c r="H49" s="45">
        <v>27263</v>
      </c>
      <c r="J49" s="24">
        <f t="shared" si="2"/>
        <v>35.5</v>
      </c>
    </row>
    <row r="50" spans="1:10" ht="19.5">
      <c r="A50" s="25" t="s">
        <v>85</v>
      </c>
      <c r="B50" s="7" t="s">
        <v>76</v>
      </c>
      <c r="C50" s="8">
        <v>6</v>
      </c>
      <c r="D50" s="9">
        <v>40</v>
      </c>
      <c r="E50" s="9">
        <v>41</v>
      </c>
      <c r="F50" s="5">
        <f t="shared" si="6"/>
        <v>81</v>
      </c>
      <c r="G50" s="38">
        <f t="shared" si="7"/>
        <v>75</v>
      </c>
      <c r="H50" s="45">
        <v>27658</v>
      </c>
      <c r="J50" s="24">
        <f t="shared" si="2"/>
        <v>38</v>
      </c>
    </row>
    <row r="51" spans="1:10" ht="19.5">
      <c r="A51" s="25" t="s">
        <v>97</v>
      </c>
      <c r="B51" s="7" t="s">
        <v>39</v>
      </c>
      <c r="C51" s="8">
        <v>8</v>
      </c>
      <c r="D51" s="9">
        <v>42</v>
      </c>
      <c r="E51" s="9">
        <v>41</v>
      </c>
      <c r="F51" s="5">
        <f t="shared" si="6"/>
        <v>83</v>
      </c>
      <c r="G51" s="38">
        <f t="shared" si="7"/>
        <v>75</v>
      </c>
      <c r="H51" s="45">
        <v>28079</v>
      </c>
      <c r="J51" s="24">
        <f t="shared" si="2"/>
        <v>37</v>
      </c>
    </row>
    <row r="52" spans="1:10" ht="19.5">
      <c r="A52" s="25" t="s">
        <v>80</v>
      </c>
      <c r="B52" s="7" t="s">
        <v>43</v>
      </c>
      <c r="C52" s="8">
        <v>6</v>
      </c>
      <c r="D52" s="9">
        <v>39</v>
      </c>
      <c r="E52" s="9">
        <v>42</v>
      </c>
      <c r="F52" s="5">
        <f t="shared" si="6"/>
        <v>81</v>
      </c>
      <c r="G52" s="38">
        <f t="shared" si="7"/>
        <v>75</v>
      </c>
      <c r="H52" s="45">
        <v>34194</v>
      </c>
      <c r="J52" s="24">
        <f t="shared" si="2"/>
        <v>39</v>
      </c>
    </row>
    <row r="53" spans="1:10" ht="19.5">
      <c r="A53" s="25" t="s">
        <v>96</v>
      </c>
      <c r="B53" s="7" t="s">
        <v>39</v>
      </c>
      <c r="C53" s="8">
        <v>8</v>
      </c>
      <c r="D53" s="9">
        <v>41</v>
      </c>
      <c r="E53" s="9">
        <v>42</v>
      </c>
      <c r="F53" s="5">
        <f t="shared" si="6"/>
        <v>83</v>
      </c>
      <c r="G53" s="38">
        <f t="shared" si="7"/>
        <v>75</v>
      </c>
      <c r="H53" s="45">
        <v>29993</v>
      </c>
      <c r="J53" s="24">
        <f t="shared" si="2"/>
        <v>38</v>
      </c>
    </row>
    <row r="54" spans="1:10" ht="19.5">
      <c r="A54" s="25" t="s">
        <v>111</v>
      </c>
      <c r="B54" s="7" t="s">
        <v>70</v>
      </c>
      <c r="C54" s="8">
        <v>9</v>
      </c>
      <c r="D54" s="9">
        <v>42</v>
      </c>
      <c r="E54" s="9">
        <v>42</v>
      </c>
      <c r="F54" s="5">
        <f t="shared" si="6"/>
        <v>84</v>
      </c>
      <c r="G54" s="38">
        <f t="shared" si="7"/>
        <v>75</v>
      </c>
      <c r="H54" s="45">
        <v>21863</v>
      </c>
      <c r="J54" s="24">
        <f t="shared" si="2"/>
        <v>37.5</v>
      </c>
    </row>
    <row r="55" spans="1:10" ht="19.5">
      <c r="A55" s="25" t="s">
        <v>119</v>
      </c>
      <c r="B55" s="7" t="s">
        <v>47</v>
      </c>
      <c r="C55" s="8">
        <v>9</v>
      </c>
      <c r="D55" s="9">
        <v>40</v>
      </c>
      <c r="E55" s="9">
        <v>44</v>
      </c>
      <c r="F55" s="5">
        <f t="shared" si="6"/>
        <v>84</v>
      </c>
      <c r="G55" s="38">
        <f t="shared" si="7"/>
        <v>75</v>
      </c>
      <c r="H55" s="45">
        <v>23609</v>
      </c>
      <c r="J55" s="24">
        <f t="shared" si="2"/>
        <v>39.5</v>
      </c>
    </row>
    <row r="56" spans="1:10" ht="19.5">
      <c r="A56" s="25" t="s">
        <v>67</v>
      </c>
      <c r="B56" s="7" t="s">
        <v>41</v>
      </c>
      <c r="C56" s="8">
        <v>5</v>
      </c>
      <c r="D56" s="9">
        <v>40</v>
      </c>
      <c r="E56" s="9">
        <v>41</v>
      </c>
      <c r="F56" s="5">
        <f t="shared" si="6"/>
        <v>81</v>
      </c>
      <c r="G56" s="38">
        <f t="shared" si="7"/>
        <v>76</v>
      </c>
      <c r="H56" s="45">
        <v>26159</v>
      </c>
      <c r="J56" s="24">
        <f t="shared" si="2"/>
        <v>38.5</v>
      </c>
    </row>
    <row r="57" spans="1:10" ht="19.5">
      <c r="A57" s="25" t="s">
        <v>81</v>
      </c>
      <c r="B57" s="7" t="s">
        <v>47</v>
      </c>
      <c r="C57" s="8">
        <v>6</v>
      </c>
      <c r="D57" s="9">
        <v>41</v>
      </c>
      <c r="E57" s="9">
        <v>41</v>
      </c>
      <c r="F57" s="5">
        <f t="shared" si="6"/>
        <v>82</v>
      </c>
      <c r="G57" s="38">
        <f t="shared" si="7"/>
        <v>76</v>
      </c>
      <c r="H57" s="45">
        <v>23117</v>
      </c>
      <c r="J57" s="24">
        <f t="shared" si="2"/>
        <v>38</v>
      </c>
    </row>
    <row r="58" spans="1:10" ht="19.5">
      <c r="A58" s="25" t="s">
        <v>64</v>
      </c>
      <c r="B58" s="7" t="s">
        <v>39</v>
      </c>
      <c r="C58" s="8">
        <v>4</v>
      </c>
      <c r="D58" s="9">
        <v>38</v>
      </c>
      <c r="E58" s="9">
        <v>42</v>
      </c>
      <c r="F58" s="5">
        <f t="shared" si="6"/>
        <v>80</v>
      </c>
      <c r="G58" s="38">
        <f t="shared" si="7"/>
        <v>76</v>
      </c>
      <c r="H58" s="45">
        <v>29130</v>
      </c>
      <c r="J58" s="24">
        <f t="shared" si="2"/>
        <v>40</v>
      </c>
    </row>
    <row r="59" spans="1:10" ht="19.5">
      <c r="A59" s="25" t="s">
        <v>56</v>
      </c>
      <c r="B59" s="7" t="s">
        <v>57</v>
      </c>
      <c r="C59" s="8">
        <v>4</v>
      </c>
      <c r="D59" s="9">
        <v>41</v>
      </c>
      <c r="E59" s="9">
        <v>40</v>
      </c>
      <c r="F59" s="5">
        <f t="shared" si="6"/>
        <v>81</v>
      </c>
      <c r="G59" s="38">
        <f t="shared" si="7"/>
        <v>77</v>
      </c>
      <c r="H59" s="45">
        <v>22466</v>
      </c>
      <c r="J59" s="24">
        <f t="shared" si="2"/>
        <v>38</v>
      </c>
    </row>
    <row r="60" spans="1:10" ht="19.5">
      <c r="A60" s="25" t="s">
        <v>84</v>
      </c>
      <c r="B60" s="7" t="s">
        <v>78</v>
      </c>
      <c r="C60" s="8">
        <v>6</v>
      </c>
      <c r="D60" s="9">
        <v>42</v>
      </c>
      <c r="E60" s="9">
        <v>41</v>
      </c>
      <c r="F60" s="5">
        <f t="shared" si="6"/>
        <v>83</v>
      </c>
      <c r="G60" s="38">
        <f t="shared" si="7"/>
        <v>77</v>
      </c>
      <c r="H60" s="45">
        <v>18709</v>
      </c>
      <c r="J60" s="24">
        <f t="shared" si="2"/>
        <v>38</v>
      </c>
    </row>
    <row r="61" spans="1:10" ht="19.5">
      <c r="A61" s="25" t="s">
        <v>75</v>
      </c>
      <c r="B61" s="7" t="s">
        <v>76</v>
      </c>
      <c r="C61" s="8">
        <v>5</v>
      </c>
      <c r="D61" s="9">
        <v>40</v>
      </c>
      <c r="E61" s="9">
        <v>42</v>
      </c>
      <c r="F61" s="5">
        <f t="shared" si="6"/>
        <v>82</v>
      </c>
      <c r="G61" s="38">
        <f t="shared" si="7"/>
        <v>77</v>
      </c>
      <c r="H61" s="45">
        <v>27443</v>
      </c>
      <c r="J61" s="24">
        <f t="shared" si="2"/>
        <v>39.5</v>
      </c>
    </row>
    <row r="62" spans="1:10" ht="19.5">
      <c r="A62" s="25" t="s">
        <v>95</v>
      </c>
      <c r="B62" s="7" t="s">
        <v>70</v>
      </c>
      <c r="C62" s="8">
        <v>8</v>
      </c>
      <c r="D62" s="9">
        <v>42</v>
      </c>
      <c r="E62" s="9">
        <v>43</v>
      </c>
      <c r="F62" s="5">
        <f t="shared" si="6"/>
        <v>85</v>
      </c>
      <c r="G62" s="38">
        <f t="shared" si="7"/>
        <v>77</v>
      </c>
      <c r="H62" s="45">
        <v>18177</v>
      </c>
      <c r="J62" s="24">
        <f t="shared" si="2"/>
        <v>39</v>
      </c>
    </row>
    <row r="63" spans="1:10" ht="19.5">
      <c r="A63" s="25" t="s">
        <v>106</v>
      </c>
      <c r="B63" s="7" t="s">
        <v>78</v>
      </c>
      <c r="C63" s="8">
        <v>8</v>
      </c>
      <c r="D63" s="9">
        <v>41</v>
      </c>
      <c r="E63" s="9">
        <v>44</v>
      </c>
      <c r="F63" s="5">
        <f t="shared" si="6"/>
        <v>85</v>
      </c>
      <c r="G63" s="38">
        <f t="shared" si="7"/>
        <v>77</v>
      </c>
      <c r="H63" s="45">
        <v>28221</v>
      </c>
      <c r="J63" s="24">
        <f t="shared" si="2"/>
        <v>40</v>
      </c>
    </row>
    <row r="64" spans="1:10" ht="19.5">
      <c r="A64" s="25" t="s">
        <v>101</v>
      </c>
      <c r="B64" s="7" t="s">
        <v>76</v>
      </c>
      <c r="C64" s="8">
        <v>8</v>
      </c>
      <c r="D64" s="9">
        <v>43</v>
      </c>
      <c r="E64" s="9">
        <v>43</v>
      </c>
      <c r="F64" s="5">
        <f t="shared" si="6"/>
        <v>86</v>
      </c>
      <c r="G64" s="38">
        <f t="shared" si="7"/>
        <v>78</v>
      </c>
      <c r="H64" s="45">
        <v>27810</v>
      </c>
      <c r="J64" s="24">
        <f t="shared" si="2"/>
        <v>39</v>
      </c>
    </row>
    <row r="65" spans="1:10" ht="19.5">
      <c r="A65" s="25" t="s">
        <v>45</v>
      </c>
      <c r="B65" s="7" t="s">
        <v>37</v>
      </c>
      <c r="C65" s="8">
        <v>2</v>
      </c>
      <c r="D65" s="9">
        <v>43</v>
      </c>
      <c r="E65" s="9">
        <v>38</v>
      </c>
      <c r="F65" s="5">
        <f t="shared" si="6"/>
        <v>81</v>
      </c>
      <c r="G65" s="38">
        <f t="shared" si="7"/>
        <v>79</v>
      </c>
      <c r="H65" s="45">
        <v>31086</v>
      </c>
      <c r="J65" s="24">
        <f t="shared" si="2"/>
        <v>37</v>
      </c>
    </row>
    <row r="66" spans="1:10" ht="19.5">
      <c r="A66" s="25" t="s">
        <v>99</v>
      </c>
      <c r="B66" s="7" t="s">
        <v>39</v>
      </c>
      <c r="C66" s="8">
        <v>7</v>
      </c>
      <c r="D66" s="9">
        <v>43</v>
      </c>
      <c r="E66" s="9">
        <v>43</v>
      </c>
      <c r="F66" s="5">
        <f t="shared" si="6"/>
        <v>86</v>
      </c>
      <c r="G66" s="38">
        <f t="shared" si="7"/>
        <v>79</v>
      </c>
      <c r="H66" s="45">
        <v>31195</v>
      </c>
      <c r="J66" s="24">
        <f t="shared" si="2"/>
        <v>39.5</v>
      </c>
    </row>
    <row r="67" spans="1:10" ht="19.5">
      <c r="A67" s="25" t="s">
        <v>105</v>
      </c>
      <c r="B67" s="7" t="s">
        <v>103</v>
      </c>
      <c r="C67" s="8">
        <v>8</v>
      </c>
      <c r="D67" s="9">
        <v>42</v>
      </c>
      <c r="E67" s="9">
        <v>45</v>
      </c>
      <c r="F67" s="5">
        <f t="shared" si="6"/>
        <v>87</v>
      </c>
      <c r="G67" s="38">
        <f t="shared" si="7"/>
        <v>79</v>
      </c>
      <c r="H67" s="45">
        <v>29148</v>
      </c>
      <c r="J67" s="24">
        <f t="shared" si="2"/>
        <v>41</v>
      </c>
    </row>
    <row r="68" spans="1:10" ht="19.5">
      <c r="A68" s="25" t="s">
        <v>44</v>
      </c>
      <c r="B68" s="7" t="s">
        <v>43</v>
      </c>
      <c r="C68" s="8">
        <v>2</v>
      </c>
      <c r="D68" s="9">
        <v>40</v>
      </c>
      <c r="E68" s="9">
        <v>42</v>
      </c>
      <c r="F68" s="5">
        <f t="shared" si="6"/>
        <v>82</v>
      </c>
      <c r="G68" s="38">
        <f t="shared" si="7"/>
        <v>80</v>
      </c>
      <c r="H68" s="45">
        <v>27313</v>
      </c>
      <c r="J68" s="24">
        <f t="shared" si="2"/>
        <v>41</v>
      </c>
    </row>
    <row r="69" spans="1:10" ht="19.5">
      <c r="A69" s="25" t="s">
        <v>68</v>
      </c>
      <c r="B69" s="7" t="s">
        <v>37</v>
      </c>
      <c r="C69" s="8">
        <v>5</v>
      </c>
      <c r="D69" s="9">
        <v>42</v>
      </c>
      <c r="E69" s="9">
        <v>43</v>
      </c>
      <c r="F69" s="5">
        <f t="shared" si="6"/>
        <v>85</v>
      </c>
      <c r="G69" s="38">
        <f t="shared" si="7"/>
        <v>80</v>
      </c>
      <c r="H69" s="45">
        <v>31084</v>
      </c>
      <c r="J69" s="24">
        <f t="shared" si="2"/>
        <v>40.5</v>
      </c>
    </row>
    <row r="70" spans="1:10" ht="19.5">
      <c r="A70" s="25" t="s">
        <v>112</v>
      </c>
      <c r="B70" s="7" t="s">
        <v>39</v>
      </c>
      <c r="C70" s="8">
        <v>9</v>
      </c>
      <c r="D70" s="9">
        <v>42</v>
      </c>
      <c r="E70" s="9">
        <v>49</v>
      </c>
      <c r="F70" s="5">
        <f t="shared" si="6"/>
        <v>91</v>
      </c>
      <c r="G70" s="38">
        <f t="shared" si="7"/>
        <v>82</v>
      </c>
      <c r="H70" s="45">
        <v>29031</v>
      </c>
      <c r="J70" s="24">
        <f t="shared" si="2"/>
        <v>44.5</v>
      </c>
    </row>
    <row r="71" spans="1:10" ht="19.5">
      <c r="A71" s="25" t="s">
        <v>79</v>
      </c>
      <c r="B71" s="7" t="s">
        <v>49</v>
      </c>
      <c r="C71" s="8">
        <v>6</v>
      </c>
      <c r="D71" s="9">
        <v>47</v>
      </c>
      <c r="E71" s="9">
        <v>42</v>
      </c>
      <c r="F71" s="5">
        <f t="shared" si="6"/>
        <v>89</v>
      </c>
      <c r="G71" s="38">
        <f t="shared" si="7"/>
        <v>83</v>
      </c>
      <c r="H71" s="45">
        <v>25335</v>
      </c>
      <c r="J71" s="24">
        <f t="shared" si="2"/>
        <v>39</v>
      </c>
    </row>
    <row r="72" spans="1:10" ht="19.5">
      <c r="A72" s="80" t="s">
        <v>117</v>
      </c>
      <c r="B72" s="7" t="s">
        <v>76</v>
      </c>
      <c r="C72" s="8">
        <v>9</v>
      </c>
      <c r="D72" s="81" t="s">
        <v>12</v>
      </c>
      <c r="E72" s="81" t="s">
        <v>12</v>
      </c>
      <c r="F72" s="82" t="s">
        <v>12</v>
      </c>
      <c r="G72" s="79" t="s">
        <v>12</v>
      </c>
      <c r="H72" s="45">
        <v>25706</v>
      </c>
      <c r="J72" s="24" t="e">
        <f t="shared" si="2"/>
        <v>#VALUE!</v>
      </c>
    </row>
    <row r="73" spans="1:10" ht="19.5">
      <c r="A73" s="25" t="s">
        <v>110</v>
      </c>
      <c r="B73" s="7" t="s">
        <v>43</v>
      </c>
      <c r="C73" s="8">
        <v>9</v>
      </c>
      <c r="D73" s="9" t="s">
        <v>5</v>
      </c>
      <c r="E73" s="9" t="s">
        <v>422</v>
      </c>
      <c r="F73" s="5" t="s">
        <v>423</v>
      </c>
      <c r="G73" s="79" t="s">
        <v>12</v>
      </c>
      <c r="H73" s="45">
        <v>26888</v>
      </c>
      <c r="J73" s="24" t="e">
        <f t="shared" si="2"/>
        <v>#VALUE!</v>
      </c>
    </row>
    <row r="74" spans="1:10" ht="19.5">
      <c r="A74" s="25" t="s">
        <v>74</v>
      </c>
      <c r="B74" s="7" t="s">
        <v>47</v>
      </c>
      <c r="C74" s="8">
        <v>5</v>
      </c>
      <c r="D74" s="9" t="s">
        <v>5</v>
      </c>
      <c r="E74" s="9" t="s">
        <v>422</v>
      </c>
      <c r="F74" s="5" t="s">
        <v>423</v>
      </c>
      <c r="G74" s="79" t="s">
        <v>12</v>
      </c>
      <c r="H74" s="45">
        <v>33380</v>
      </c>
      <c r="J74" s="24" t="e">
        <f t="shared" ref="J74:J80" si="8">(E74-C74*0.5)</f>
        <v>#VALUE!</v>
      </c>
    </row>
    <row r="75" spans="1:10" ht="19.5">
      <c r="A75" s="25" t="s">
        <v>51</v>
      </c>
      <c r="B75" s="7" t="s">
        <v>47</v>
      </c>
      <c r="C75" s="8">
        <v>3</v>
      </c>
      <c r="D75" s="9" t="s">
        <v>5</v>
      </c>
      <c r="E75" s="9" t="s">
        <v>422</v>
      </c>
      <c r="F75" s="5" t="s">
        <v>423</v>
      </c>
      <c r="G75" s="79" t="s">
        <v>12</v>
      </c>
      <c r="H75" s="45">
        <v>26822</v>
      </c>
      <c r="J75" s="24" t="e">
        <f t="shared" si="8"/>
        <v>#VALUE!</v>
      </c>
    </row>
    <row r="76" spans="1:10" ht="19.5">
      <c r="A76" s="25" t="s">
        <v>55</v>
      </c>
      <c r="B76" s="7" t="s">
        <v>47</v>
      </c>
      <c r="C76" s="8">
        <v>3</v>
      </c>
      <c r="D76" s="9" t="s">
        <v>5</v>
      </c>
      <c r="E76" s="9" t="s">
        <v>422</v>
      </c>
      <c r="F76" s="5" t="s">
        <v>423</v>
      </c>
      <c r="G76" s="79" t="s">
        <v>12</v>
      </c>
      <c r="H76" s="45">
        <v>26792</v>
      </c>
      <c r="J76" s="24" t="e">
        <f t="shared" si="8"/>
        <v>#VALUE!</v>
      </c>
    </row>
    <row r="77" spans="1:10" ht="19.5">
      <c r="A77" s="25" t="s">
        <v>89</v>
      </c>
      <c r="B77" s="7" t="s">
        <v>53</v>
      </c>
      <c r="C77" s="8">
        <v>7</v>
      </c>
      <c r="D77" s="9" t="s">
        <v>5</v>
      </c>
      <c r="E77" s="9" t="s">
        <v>422</v>
      </c>
      <c r="F77" s="5" t="s">
        <v>423</v>
      </c>
      <c r="G77" s="79" t="s">
        <v>12</v>
      </c>
      <c r="H77" s="45">
        <v>22272</v>
      </c>
      <c r="J77" s="24" t="e">
        <f t="shared" si="8"/>
        <v>#VALUE!</v>
      </c>
    </row>
    <row r="78" spans="1:10" ht="19.5">
      <c r="A78" s="25" t="s">
        <v>50</v>
      </c>
      <c r="B78" s="7" t="s">
        <v>41</v>
      </c>
      <c r="C78" s="8">
        <v>3</v>
      </c>
      <c r="D78" s="9" t="s">
        <v>5</v>
      </c>
      <c r="E78" s="9" t="s">
        <v>422</v>
      </c>
      <c r="F78" s="5" t="s">
        <v>423</v>
      </c>
      <c r="G78" s="79" t="s">
        <v>12</v>
      </c>
      <c r="H78" s="45">
        <v>27094</v>
      </c>
      <c r="J78" s="24" t="e">
        <f t="shared" si="8"/>
        <v>#VALUE!</v>
      </c>
    </row>
    <row r="79" spans="1:10" ht="19.5">
      <c r="A79" s="25" t="s">
        <v>40</v>
      </c>
      <c r="B79" s="7" t="s">
        <v>41</v>
      </c>
      <c r="C79" s="8">
        <v>2</v>
      </c>
      <c r="D79" s="9" t="s">
        <v>5</v>
      </c>
      <c r="E79" s="9" t="s">
        <v>422</v>
      </c>
      <c r="F79" s="5" t="s">
        <v>423</v>
      </c>
      <c r="G79" s="79" t="s">
        <v>12</v>
      </c>
      <c r="H79" s="45">
        <v>24845</v>
      </c>
      <c r="J79" s="24" t="e">
        <f t="shared" si="8"/>
        <v>#VALUE!</v>
      </c>
    </row>
    <row r="80" spans="1:10" ht="20.25" thickBot="1">
      <c r="A80" s="83" t="s">
        <v>113</v>
      </c>
      <c r="B80" s="84" t="s">
        <v>47</v>
      </c>
      <c r="C80" s="85">
        <v>9</v>
      </c>
      <c r="D80" s="86" t="s">
        <v>5</v>
      </c>
      <c r="E80" s="86" t="s">
        <v>422</v>
      </c>
      <c r="F80" s="87" t="s">
        <v>423</v>
      </c>
      <c r="G80" s="89" t="s">
        <v>12</v>
      </c>
      <c r="H80" s="88">
        <v>24325</v>
      </c>
      <c r="J80" s="24" t="e">
        <f t="shared" si="8"/>
        <v>#VALUE!</v>
      </c>
    </row>
    <row r="84" spans="8:8">
      <c r="H84" s="1"/>
    </row>
    <row r="85" spans="8:8">
      <c r="H85" s="1"/>
    </row>
    <row r="86" spans="8:8">
      <c r="H86" s="1"/>
    </row>
    <row r="87" spans="8:8">
      <c r="H87" s="1"/>
    </row>
    <row r="88" spans="8:8">
      <c r="H88" s="1"/>
    </row>
    <row r="89" spans="8:8">
      <c r="H89" s="1"/>
    </row>
    <row r="90" spans="8:8">
      <c r="H90" s="1"/>
    </row>
    <row r="91" spans="8:8">
      <c r="H91" s="1"/>
    </row>
    <row r="92" spans="8:8">
      <c r="H92" s="1"/>
    </row>
    <row r="93" spans="8:8">
      <c r="H93" s="1"/>
    </row>
    <row r="94" spans="8:8">
      <c r="H94" s="1"/>
    </row>
    <row r="95" spans="8:8">
      <c r="H95" s="1"/>
    </row>
    <row r="96" spans="8:8">
      <c r="H96" s="1"/>
    </row>
    <row r="97" spans="8:8">
      <c r="H97" s="1"/>
    </row>
    <row r="98" spans="8:8">
      <c r="H98" s="1"/>
    </row>
    <row r="99" spans="8:8">
      <c r="H99" s="1"/>
    </row>
    <row r="100" spans="8:8">
      <c r="H100" s="1"/>
    </row>
    <row r="101" spans="8:8">
      <c r="H101" s="1"/>
    </row>
    <row r="102" spans="8:8">
      <c r="H102" s="1"/>
    </row>
    <row r="103" spans="8:8">
      <c r="H103" s="1"/>
    </row>
    <row r="104" spans="8:8">
      <c r="H104" s="1"/>
    </row>
    <row r="105" spans="8:8">
      <c r="H105" s="1"/>
    </row>
    <row r="106" spans="8:8">
      <c r="H106" s="1"/>
    </row>
    <row r="107" spans="8:8">
      <c r="H107" s="1"/>
    </row>
    <row r="108" spans="8:8">
      <c r="H108" s="1"/>
    </row>
    <row r="109" spans="8:8">
      <c r="H109" s="1"/>
    </row>
    <row r="110" spans="8:8">
      <c r="H110" s="1"/>
    </row>
    <row r="111" spans="8:8">
      <c r="H111" s="1"/>
    </row>
    <row r="112" spans="8:8">
      <c r="H112" s="1"/>
    </row>
    <row r="113" spans="8:8">
      <c r="H113" s="1"/>
    </row>
    <row r="114" spans="8:8">
      <c r="H114" s="1"/>
    </row>
    <row r="115" spans="8:8">
      <c r="H115" s="1"/>
    </row>
    <row r="116" spans="8:8">
      <c r="H116" s="1"/>
    </row>
    <row r="117" spans="8:8">
      <c r="H117" s="1"/>
    </row>
    <row r="118" spans="8:8">
      <c r="H118" s="1"/>
    </row>
    <row r="119" spans="8:8">
      <c r="H119" s="1"/>
    </row>
    <row r="120" spans="8:8">
      <c r="H120" s="1"/>
    </row>
    <row r="121" spans="8:8">
      <c r="H121" s="1"/>
    </row>
    <row r="122" spans="8:8">
      <c r="H122" s="1"/>
    </row>
    <row r="123" spans="8:8">
      <c r="H123" s="1"/>
    </row>
    <row r="124" spans="8:8">
      <c r="H124" s="1"/>
    </row>
    <row r="125" spans="8:8">
      <c r="H125" s="1"/>
    </row>
    <row r="126" spans="8:8">
      <c r="H126" s="1"/>
    </row>
    <row r="127" spans="8:8">
      <c r="H127" s="1"/>
    </row>
    <row r="128" spans="8:8">
      <c r="H128" s="1"/>
    </row>
    <row r="129" spans="8:8">
      <c r="H129" s="1"/>
    </row>
    <row r="130" spans="8:8">
      <c r="H130" s="1"/>
    </row>
    <row r="131" spans="8:8">
      <c r="H131" s="1"/>
    </row>
    <row r="132" spans="8:8">
      <c r="H132" s="1"/>
    </row>
    <row r="133" spans="8:8">
      <c r="H133" s="1"/>
    </row>
    <row r="134" spans="8:8">
      <c r="H134" s="1"/>
    </row>
    <row r="135" spans="8:8">
      <c r="H135" s="1"/>
    </row>
    <row r="136" spans="8:8">
      <c r="H136" s="1"/>
    </row>
    <row r="137" spans="8:8">
      <c r="H137" s="1"/>
    </row>
    <row r="138" spans="8:8">
      <c r="H138" s="1"/>
    </row>
    <row r="139" spans="8:8">
      <c r="H139" s="1"/>
    </row>
    <row r="140" spans="8:8">
      <c r="H140" s="1"/>
    </row>
    <row r="141" spans="8:8">
      <c r="H141" s="1"/>
    </row>
    <row r="142" spans="8:8">
      <c r="H142" s="1"/>
    </row>
    <row r="143" spans="8:8">
      <c r="H143" s="1"/>
    </row>
    <row r="144" spans="8:8">
      <c r="H144" s="1"/>
    </row>
    <row r="145" spans="8:8">
      <c r="H145" s="1"/>
    </row>
    <row r="146" spans="8:8">
      <c r="H146" s="1"/>
    </row>
    <row r="147" spans="8:8">
      <c r="H147" s="1"/>
    </row>
    <row r="148" spans="8:8">
      <c r="H148" s="1"/>
    </row>
    <row r="149" spans="8:8">
      <c r="H149" s="1"/>
    </row>
    <row r="150" spans="8:8">
      <c r="H150" s="1"/>
    </row>
    <row r="151" spans="8:8">
      <c r="H151" s="1"/>
    </row>
    <row r="152" spans="8:8">
      <c r="H152" s="1"/>
    </row>
    <row r="153" spans="8:8">
      <c r="H153" s="1"/>
    </row>
    <row r="154" spans="8:8">
      <c r="H154" s="1"/>
    </row>
    <row r="155" spans="8:8">
      <c r="H155" s="1"/>
    </row>
    <row r="156" spans="8:8">
      <c r="H156" s="1"/>
    </row>
    <row r="157" spans="8:8">
      <c r="H157" s="1"/>
    </row>
    <row r="158" spans="8:8">
      <c r="H158" s="1"/>
    </row>
    <row r="159" spans="8:8">
      <c r="H159" s="1"/>
    </row>
    <row r="160" spans="8:8">
      <c r="H160" s="1"/>
    </row>
    <row r="161" spans="8:8">
      <c r="H161" s="1"/>
    </row>
    <row r="162" spans="8:8">
      <c r="H162" s="1"/>
    </row>
    <row r="163" spans="8:8">
      <c r="H163" s="1"/>
    </row>
    <row r="164" spans="8:8">
      <c r="H164" s="1"/>
    </row>
    <row r="165" spans="8:8">
      <c r="H165" s="1"/>
    </row>
    <row r="166" spans="8:8">
      <c r="H166" s="1"/>
    </row>
    <row r="167" spans="8:8">
      <c r="H167" s="1"/>
    </row>
    <row r="168" spans="8:8">
      <c r="H168" s="1"/>
    </row>
    <row r="169" spans="8:8">
      <c r="H169" s="1"/>
    </row>
    <row r="170" spans="8:8">
      <c r="H170" s="1"/>
    </row>
    <row r="171" spans="8:8">
      <c r="H171" s="1"/>
    </row>
    <row r="172" spans="8:8">
      <c r="H172" s="1"/>
    </row>
    <row r="173" spans="8:8">
      <c r="H173" s="1"/>
    </row>
    <row r="174" spans="8:8">
      <c r="H174" s="1"/>
    </row>
    <row r="175" spans="8:8">
      <c r="H175" s="1"/>
    </row>
    <row r="176" spans="8:8">
      <c r="H176" s="1"/>
    </row>
    <row r="177" spans="8:8">
      <c r="H177" s="1"/>
    </row>
    <row r="178" spans="8:8">
      <c r="H178" s="1"/>
    </row>
  </sheetData>
  <sortState ref="A10:I80">
    <sortCondition ref="G10:G80"/>
    <sortCondition ref="E10:E80"/>
    <sortCondition ref="D10:D80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="70" zoomScaleNormal="70" workbookViewId="0">
      <selection sqref="A1:G1"/>
    </sheetView>
  </sheetViews>
  <sheetFormatPr baseColWidth="10" defaultRowHeight="18.7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43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34" width="11.42578125" style="1" customWidth="1"/>
    <col min="35" max="16384" width="11.42578125" style="1"/>
  </cols>
  <sheetData>
    <row r="1" spans="1:25" ht="30.75">
      <c r="A1" s="106" t="s">
        <v>7</v>
      </c>
      <c r="B1" s="106"/>
      <c r="C1" s="106"/>
      <c r="D1" s="106"/>
      <c r="E1" s="106"/>
      <c r="F1" s="106"/>
      <c r="G1" s="106"/>
    </row>
    <row r="2" spans="1:25" ht="30.75">
      <c r="A2" s="106" t="s">
        <v>8</v>
      </c>
      <c r="B2" s="106"/>
      <c r="C2" s="106"/>
      <c r="D2" s="106"/>
      <c r="E2" s="106"/>
      <c r="F2" s="106"/>
      <c r="G2" s="106"/>
    </row>
    <row r="3" spans="1:25" ht="25.5">
      <c r="A3" s="109" t="str">
        <f>'CAB 0-9'!A3:G3</f>
        <v>MAR DEL PLATA GOLF CLUB</v>
      </c>
      <c r="B3" s="109"/>
      <c r="C3" s="109"/>
      <c r="D3" s="109"/>
      <c r="E3" s="109"/>
      <c r="F3" s="109"/>
      <c r="G3" s="109"/>
    </row>
    <row r="4" spans="1:25" ht="25.5">
      <c r="A4" s="109" t="s">
        <v>31</v>
      </c>
      <c r="B4" s="109"/>
      <c r="C4" s="109"/>
      <c r="D4" s="109"/>
      <c r="E4" s="109"/>
      <c r="F4" s="109"/>
      <c r="G4" s="109"/>
    </row>
    <row r="5" spans="1:25" ht="20.25">
      <c r="A5" s="107" t="str">
        <f>'CAB 0-9'!A5:G5</f>
        <v>4° FECHA DE MAYORES</v>
      </c>
      <c r="B5" s="107"/>
      <c r="C5" s="107"/>
      <c r="D5" s="107"/>
      <c r="E5" s="107"/>
      <c r="F5" s="107"/>
      <c r="G5" s="107"/>
    </row>
    <row r="6" spans="1:25" ht="19.5">
      <c r="A6" s="108" t="s">
        <v>6</v>
      </c>
      <c r="B6" s="108"/>
      <c r="C6" s="108"/>
      <c r="D6" s="108"/>
      <c r="E6" s="108"/>
      <c r="F6" s="108"/>
      <c r="G6" s="108"/>
    </row>
    <row r="7" spans="1:25" ht="20.25" thickBot="1">
      <c r="A7" s="111" t="str">
        <f>'CAB 0-9'!A7:E7</f>
        <v>SABADO 22 DE JUNIO DE 2019</v>
      </c>
      <c r="B7" s="111"/>
      <c r="C7" s="111"/>
      <c r="D7" s="111"/>
      <c r="E7" s="111"/>
      <c r="F7" s="111"/>
      <c r="G7" s="111"/>
      <c r="H7" s="46"/>
    </row>
    <row r="8" spans="1:25" ht="20.25" thickBot="1">
      <c r="A8" s="103" t="s">
        <v>10</v>
      </c>
      <c r="B8" s="104"/>
      <c r="C8" s="104"/>
      <c r="D8" s="104"/>
      <c r="E8" s="104"/>
      <c r="F8" s="104"/>
      <c r="G8" s="105"/>
    </row>
    <row r="9" spans="1:25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4" t="s">
        <v>19</v>
      </c>
      <c r="J9" s="23" t="s">
        <v>20</v>
      </c>
    </row>
    <row r="10" spans="1:25" ht="20.25" thickBot="1">
      <c r="A10" s="25" t="s">
        <v>132</v>
      </c>
      <c r="B10" s="7" t="s">
        <v>43</v>
      </c>
      <c r="C10" s="8">
        <v>11</v>
      </c>
      <c r="D10" s="9">
        <v>39</v>
      </c>
      <c r="E10" s="9">
        <v>37</v>
      </c>
      <c r="F10" s="5">
        <f t="shared" ref="F10:F51" si="0">SUM(D10+E10)</f>
        <v>76</v>
      </c>
      <c r="G10" s="38">
        <f t="shared" ref="G10:G51" si="1">(F10-C10)</f>
        <v>65</v>
      </c>
      <c r="H10" s="45">
        <v>21173</v>
      </c>
      <c r="J10" s="24">
        <f>(E10-C10*0.5)</f>
        <v>31.5</v>
      </c>
      <c r="Y10" s="1">
        <f>(G10+2.3)</f>
        <v>67.3</v>
      </c>
    </row>
    <row r="11" spans="1:25" ht="20.25" thickBot="1">
      <c r="A11" s="25" t="s">
        <v>129</v>
      </c>
      <c r="B11" s="7" t="s">
        <v>103</v>
      </c>
      <c r="C11" s="8">
        <v>10</v>
      </c>
      <c r="D11" s="9">
        <v>38</v>
      </c>
      <c r="E11" s="9">
        <v>41</v>
      </c>
      <c r="F11" s="5">
        <f t="shared" si="0"/>
        <v>79</v>
      </c>
      <c r="G11" s="38">
        <f t="shared" si="1"/>
        <v>69</v>
      </c>
      <c r="H11" s="45">
        <v>27121</v>
      </c>
      <c r="J11" s="24">
        <f t="shared" ref="J11:J51" si="2">(E11-C11*0.5)</f>
        <v>36</v>
      </c>
      <c r="M11" s="2"/>
      <c r="N11" s="2"/>
      <c r="O11" s="2"/>
      <c r="P11" s="2"/>
      <c r="Q11" s="2"/>
      <c r="R11" s="2"/>
      <c r="S11" s="2"/>
      <c r="T11" s="2"/>
      <c r="U11" s="2"/>
      <c r="V11" s="30" t="s">
        <v>21</v>
      </c>
      <c r="W11" s="26" t="s">
        <v>22</v>
      </c>
      <c r="X11" s="26" t="s">
        <v>23</v>
      </c>
      <c r="Y11" s="1">
        <f t="shared" ref="Y11:Y58" si="3">(G11+2.3)</f>
        <v>71.3</v>
      </c>
    </row>
    <row r="12" spans="1:25" ht="19.5">
      <c r="A12" s="25" t="s">
        <v>123</v>
      </c>
      <c r="B12" s="7" t="s">
        <v>47</v>
      </c>
      <c r="C12" s="8">
        <v>10</v>
      </c>
      <c r="D12" s="9">
        <v>37</v>
      </c>
      <c r="E12" s="9">
        <v>42</v>
      </c>
      <c r="F12" s="5">
        <f t="shared" si="0"/>
        <v>79</v>
      </c>
      <c r="G12" s="38">
        <f t="shared" si="1"/>
        <v>69</v>
      </c>
      <c r="H12" s="45">
        <v>23188</v>
      </c>
      <c r="J12" s="24">
        <f t="shared" si="2"/>
        <v>37</v>
      </c>
      <c r="L12" s="34"/>
      <c r="M12" s="28"/>
      <c r="N12" s="28"/>
      <c r="O12" s="28"/>
      <c r="P12" s="47"/>
      <c r="Q12" s="47"/>
      <c r="R12" s="47"/>
      <c r="S12" s="47"/>
      <c r="T12" s="47"/>
      <c r="U12" s="48"/>
      <c r="V12" s="32">
        <f>SUM(M12:U12)-C12*0.5</f>
        <v>-5</v>
      </c>
      <c r="W12" s="51">
        <f>SUM(P12:U12)-C12*0.33</f>
        <v>-3.3000000000000003</v>
      </c>
      <c r="X12" s="31">
        <f>SUM(S12:U12)-C12*0.166</f>
        <v>-1.6600000000000001</v>
      </c>
      <c r="Y12" s="1">
        <f t="shared" si="3"/>
        <v>71.3</v>
      </c>
    </row>
    <row r="13" spans="1:25" ht="20.25" thickBot="1">
      <c r="A13" s="25" t="s">
        <v>162</v>
      </c>
      <c r="B13" s="7" t="s">
        <v>78</v>
      </c>
      <c r="C13" s="8">
        <v>15</v>
      </c>
      <c r="D13" s="9">
        <v>43</v>
      </c>
      <c r="E13" s="9">
        <v>42</v>
      </c>
      <c r="F13" s="5">
        <f t="shared" si="0"/>
        <v>85</v>
      </c>
      <c r="G13" s="38">
        <f t="shared" si="1"/>
        <v>70</v>
      </c>
      <c r="H13" s="45">
        <v>33330</v>
      </c>
      <c r="J13" s="24">
        <f t="shared" si="2"/>
        <v>34.5</v>
      </c>
      <c r="L13" s="35"/>
      <c r="M13" s="27"/>
      <c r="N13" s="27"/>
      <c r="O13" s="27"/>
      <c r="P13" s="27"/>
      <c r="Q13" s="27"/>
      <c r="R13" s="27"/>
      <c r="S13" s="41"/>
      <c r="T13" s="41"/>
      <c r="U13" s="42"/>
      <c r="V13" s="33">
        <f>SUM(M13:U13)-C13*0.5</f>
        <v>-7.5</v>
      </c>
      <c r="W13" s="29">
        <f>SUM(P13:U13)-C13*0.33</f>
        <v>-4.95</v>
      </c>
      <c r="X13" s="29">
        <f>SUM(S13:U13)-C13*0.166</f>
        <v>-2.4900000000000002</v>
      </c>
      <c r="Y13" s="1">
        <f t="shared" si="3"/>
        <v>72.3</v>
      </c>
    </row>
    <row r="14" spans="1:25" ht="19.5">
      <c r="A14" s="25" t="s">
        <v>137</v>
      </c>
      <c r="B14" s="7" t="s">
        <v>76</v>
      </c>
      <c r="C14" s="8">
        <v>11</v>
      </c>
      <c r="D14" s="9">
        <v>42</v>
      </c>
      <c r="E14" s="9">
        <v>40</v>
      </c>
      <c r="F14" s="5">
        <f t="shared" si="0"/>
        <v>82</v>
      </c>
      <c r="G14" s="38">
        <f t="shared" si="1"/>
        <v>71</v>
      </c>
      <c r="H14" s="45">
        <v>26696</v>
      </c>
      <c r="J14" s="24">
        <f t="shared" si="2"/>
        <v>34.5</v>
      </c>
      <c r="Y14" s="1">
        <f t="shared" si="3"/>
        <v>73.3</v>
      </c>
    </row>
    <row r="15" spans="1:25" ht="19.5">
      <c r="A15" s="25" t="s">
        <v>156</v>
      </c>
      <c r="B15" s="7" t="s">
        <v>103</v>
      </c>
      <c r="C15" s="8">
        <v>14</v>
      </c>
      <c r="D15" s="9">
        <v>44</v>
      </c>
      <c r="E15" s="9">
        <v>41</v>
      </c>
      <c r="F15" s="5">
        <f t="shared" si="0"/>
        <v>85</v>
      </c>
      <c r="G15" s="38">
        <f t="shared" si="1"/>
        <v>71</v>
      </c>
      <c r="H15" s="45">
        <v>19717</v>
      </c>
      <c r="J15" s="24">
        <f t="shared" si="2"/>
        <v>34</v>
      </c>
      <c r="Y15" s="1">
        <f t="shared" si="3"/>
        <v>73.3</v>
      </c>
    </row>
    <row r="16" spans="1:25" ht="19.5">
      <c r="A16" s="25" t="s">
        <v>167</v>
      </c>
      <c r="B16" s="7" t="s">
        <v>47</v>
      </c>
      <c r="C16" s="8">
        <v>15</v>
      </c>
      <c r="D16" s="9">
        <v>44</v>
      </c>
      <c r="E16" s="9">
        <v>42</v>
      </c>
      <c r="F16" s="5">
        <f t="shared" si="0"/>
        <v>86</v>
      </c>
      <c r="G16" s="38">
        <f t="shared" si="1"/>
        <v>71</v>
      </c>
      <c r="H16" s="45">
        <v>26100</v>
      </c>
      <c r="J16" s="24">
        <f t="shared" si="2"/>
        <v>34.5</v>
      </c>
      <c r="Y16" s="1">
        <f t="shared" si="3"/>
        <v>73.3</v>
      </c>
    </row>
    <row r="17" spans="1:25" ht="19.5">
      <c r="A17" s="25" t="s">
        <v>425</v>
      </c>
      <c r="B17" s="7" t="s">
        <v>47</v>
      </c>
      <c r="C17" s="8">
        <v>11</v>
      </c>
      <c r="D17" s="9">
        <v>44</v>
      </c>
      <c r="E17" s="9">
        <v>39</v>
      </c>
      <c r="F17" s="5">
        <f t="shared" si="0"/>
        <v>83</v>
      </c>
      <c r="G17" s="38">
        <f t="shared" si="1"/>
        <v>72</v>
      </c>
      <c r="H17" s="45">
        <v>25041</v>
      </c>
      <c r="J17" s="24">
        <f t="shared" si="2"/>
        <v>33.5</v>
      </c>
      <c r="Y17" s="1">
        <f t="shared" si="3"/>
        <v>74.3</v>
      </c>
    </row>
    <row r="18" spans="1:25" ht="19.5">
      <c r="A18" s="25" t="s">
        <v>130</v>
      </c>
      <c r="B18" s="7" t="s">
        <v>131</v>
      </c>
      <c r="C18" s="8">
        <v>10</v>
      </c>
      <c r="D18" s="9">
        <v>42</v>
      </c>
      <c r="E18" s="9">
        <v>40</v>
      </c>
      <c r="F18" s="5">
        <f t="shared" si="0"/>
        <v>82</v>
      </c>
      <c r="G18" s="38">
        <f t="shared" si="1"/>
        <v>72</v>
      </c>
      <c r="H18" s="45">
        <v>31353</v>
      </c>
      <c r="J18" s="24">
        <f t="shared" si="2"/>
        <v>35</v>
      </c>
      <c r="Y18" s="1">
        <f t="shared" si="3"/>
        <v>74.3</v>
      </c>
    </row>
    <row r="19" spans="1:25" ht="19.5">
      <c r="A19" s="25" t="s">
        <v>159</v>
      </c>
      <c r="B19" s="7" t="s">
        <v>47</v>
      </c>
      <c r="C19" s="8">
        <v>14</v>
      </c>
      <c r="D19" s="9">
        <v>45</v>
      </c>
      <c r="E19" s="9">
        <v>41</v>
      </c>
      <c r="F19" s="5">
        <f t="shared" si="0"/>
        <v>86</v>
      </c>
      <c r="G19" s="38">
        <f t="shared" si="1"/>
        <v>72</v>
      </c>
      <c r="H19" s="45">
        <v>24030</v>
      </c>
      <c r="J19" s="24">
        <f t="shared" si="2"/>
        <v>34</v>
      </c>
      <c r="Y19" s="1">
        <f t="shared" si="3"/>
        <v>74.3</v>
      </c>
    </row>
    <row r="20" spans="1:25" ht="19.5">
      <c r="A20" s="25" t="s">
        <v>152</v>
      </c>
      <c r="B20" s="7" t="s">
        <v>103</v>
      </c>
      <c r="C20" s="8">
        <v>13</v>
      </c>
      <c r="D20" s="9">
        <v>42</v>
      </c>
      <c r="E20" s="9">
        <v>43</v>
      </c>
      <c r="F20" s="5">
        <f t="shared" si="0"/>
        <v>85</v>
      </c>
      <c r="G20" s="38">
        <f t="shared" si="1"/>
        <v>72</v>
      </c>
      <c r="H20" s="45">
        <v>22334</v>
      </c>
      <c r="J20" s="24">
        <f t="shared" si="2"/>
        <v>36.5</v>
      </c>
      <c r="Y20" s="1">
        <f t="shared" si="3"/>
        <v>74.3</v>
      </c>
    </row>
    <row r="21" spans="1:25" ht="19.5">
      <c r="A21" s="25" t="s">
        <v>120</v>
      </c>
      <c r="B21" s="7" t="s">
        <v>121</v>
      </c>
      <c r="C21" s="8">
        <v>10</v>
      </c>
      <c r="D21" s="9">
        <v>44</v>
      </c>
      <c r="E21" s="9">
        <v>39</v>
      </c>
      <c r="F21" s="5">
        <f t="shared" si="0"/>
        <v>83</v>
      </c>
      <c r="G21" s="38">
        <f t="shared" si="1"/>
        <v>73</v>
      </c>
      <c r="H21" s="45">
        <v>22845</v>
      </c>
      <c r="J21" s="24">
        <f t="shared" si="2"/>
        <v>34</v>
      </c>
      <c r="Y21" s="1">
        <f t="shared" si="3"/>
        <v>75.3</v>
      </c>
    </row>
    <row r="22" spans="1:25" ht="19.5">
      <c r="A22" s="25" t="s">
        <v>134</v>
      </c>
      <c r="B22" s="7" t="s">
        <v>47</v>
      </c>
      <c r="C22" s="8">
        <v>11</v>
      </c>
      <c r="D22" s="9">
        <v>44</v>
      </c>
      <c r="E22" s="9">
        <v>40</v>
      </c>
      <c r="F22" s="5">
        <f t="shared" si="0"/>
        <v>84</v>
      </c>
      <c r="G22" s="38">
        <f t="shared" si="1"/>
        <v>73</v>
      </c>
      <c r="H22" s="45">
        <v>18275</v>
      </c>
      <c r="J22" s="24">
        <f t="shared" si="2"/>
        <v>34.5</v>
      </c>
      <c r="Y22" s="1">
        <f t="shared" si="3"/>
        <v>75.3</v>
      </c>
    </row>
    <row r="23" spans="1:25" ht="19.5">
      <c r="A23" s="25" t="s">
        <v>143</v>
      </c>
      <c r="B23" s="7" t="s">
        <v>43</v>
      </c>
      <c r="C23" s="8">
        <v>12</v>
      </c>
      <c r="D23" s="9">
        <v>43</v>
      </c>
      <c r="E23" s="9">
        <v>42</v>
      </c>
      <c r="F23" s="5">
        <f t="shared" si="0"/>
        <v>85</v>
      </c>
      <c r="G23" s="38">
        <f t="shared" si="1"/>
        <v>73</v>
      </c>
      <c r="H23" s="45">
        <v>24010</v>
      </c>
      <c r="J23" s="24">
        <f t="shared" si="2"/>
        <v>36</v>
      </c>
      <c r="Y23" s="1">
        <f t="shared" si="3"/>
        <v>75.3</v>
      </c>
    </row>
    <row r="24" spans="1:25" ht="19.5">
      <c r="A24" s="25" t="s">
        <v>147</v>
      </c>
      <c r="B24" s="7" t="s">
        <v>37</v>
      </c>
      <c r="C24" s="8">
        <v>13</v>
      </c>
      <c r="D24" s="9">
        <v>42</v>
      </c>
      <c r="E24" s="9">
        <v>44</v>
      </c>
      <c r="F24" s="5">
        <f t="shared" si="0"/>
        <v>86</v>
      </c>
      <c r="G24" s="38">
        <f t="shared" si="1"/>
        <v>73</v>
      </c>
      <c r="H24" s="45">
        <v>24521</v>
      </c>
      <c r="J24" s="24">
        <f t="shared" si="2"/>
        <v>37.5</v>
      </c>
      <c r="Y24" s="1">
        <f t="shared" si="3"/>
        <v>75.3</v>
      </c>
    </row>
    <row r="25" spans="1:25" ht="19.5">
      <c r="A25" s="25" t="s">
        <v>153</v>
      </c>
      <c r="B25" s="7" t="s">
        <v>41</v>
      </c>
      <c r="C25" s="8">
        <v>13</v>
      </c>
      <c r="D25" s="9">
        <v>41</v>
      </c>
      <c r="E25" s="9">
        <v>45</v>
      </c>
      <c r="F25" s="5">
        <f t="shared" si="0"/>
        <v>86</v>
      </c>
      <c r="G25" s="38">
        <f t="shared" si="1"/>
        <v>73</v>
      </c>
      <c r="H25" s="45">
        <v>22263</v>
      </c>
      <c r="J25" s="24">
        <f t="shared" si="2"/>
        <v>38.5</v>
      </c>
      <c r="Y25" s="1">
        <f t="shared" si="3"/>
        <v>75.3</v>
      </c>
    </row>
    <row r="26" spans="1:25" ht="19.5">
      <c r="A26" s="25" t="s">
        <v>127</v>
      </c>
      <c r="B26" s="7" t="s">
        <v>47</v>
      </c>
      <c r="C26" s="8">
        <v>10</v>
      </c>
      <c r="D26" s="9">
        <v>43</v>
      </c>
      <c r="E26" s="9">
        <v>41</v>
      </c>
      <c r="F26" s="5">
        <f t="shared" si="0"/>
        <v>84</v>
      </c>
      <c r="G26" s="38">
        <f t="shared" si="1"/>
        <v>74</v>
      </c>
      <c r="H26" s="45">
        <v>23552</v>
      </c>
      <c r="J26" s="24">
        <f t="shared" si="2"/>
        <v>36</v>
      </c>
      <c r="Y26" s="1">
        <f t="shared" si="3"/>
        <v>76.3</v>
      </c>
    </row>
    <row r="27" spans="1:25" ht="19.5">
      <c r="A27" s="25" t="s">
        <v>145</v>
      </c>
      <c r="B27" s="7" t="s">
        <v>121</v>
      </c>
      <c r="C27" s="8">
        <v>13</v>
      </c>
      <c r="D27" s="9">
        <v>44</v>
      </c>
      <c r="E27" s="9">
        <v>43</v>
      </c>
      <c r="F27" s="5">
        <f t="shared" si="0"/>
        <v>87</v>
      </c>
      <c r="G27" s="38">
        <f t="shared" si="1"/>
        <v>74</v>
      </c>
      <c r="H27" s="45">
        <v>26445</v>
      </c>
      <c r="J27" s="24">
        <f t="shared" si="2"/>
        <v>36.5</v>
      </c>
      <c r="Y27" s="1">
        <f t="shared" si="3"/>
        <v>76.3</v>
      </c>
    </row>
    <row r="28" spans="1:25" ht="19.5">
      <c r="A28" s="25" t="s">
        <v>150</v>
      </c>
      <c r="B28" s="7" t="s">
        <v>47</v>
      </c>
      <c r="C28" s="8">
        <v>13</v>
      </c>
      <c r="D28" s="9">
        <v>43</v>
      </c>
      <c r="E28" s="9">
        <v>44</v>
      </c>
      <c r="F28" s="5">
        <f t="shared" si="0"/>
        <v>87</v>
      </c>
      <c r="G28" s="38">
        <f t="shared" si="1"/>
        <v>74</v>
      </c>
      <c r="H28" s="45">
        <v>20272</v>
      </c>
      <c r="J28" s="24">
        <f t="shared" si="2"/>
        <v>37.5</v>
      </c>
      <c r="Y28" s="1">
        <f t="shared" si="3"/>
        <v>76.3</v>
      </c>
    </row>
    <row r="29" spans="1:25" ht="19.5">
      <c r="A29" s="25" t="s">
        <v>168</v>
      </c>
      <c r="B29" s="7" t="s">
        <v>103</v>
      </c>
      <c r="C29" s="8">
        <v>15</v>
      </c>
      <c r="D29" s="9">
        <v>45</v>
      </c>
      <c r="E29" s="9">
        <v>45</v>
      </c>
      <c r="F29" s="5">
        <f t="shared" si="0"/>
        <v>90</v>
      </c>
      <c r="G29" s="38">
        <f t="shared" si="1"/>
        <v>75</v>
      </c>
      <c r="H29" s="45">
        <v>23157</v>
      </c>
      <c r="J29" s="24">
        <f t="shared" si="2"/>
        <v>37.5</v>
      </c>
      <c r="Y29" s="1">
        <f t="shared" si="3"/>
        <v>77.3</v>
      </c>
    </row>
    <row r="30" spans="1:25" ht="19.5">
      <c r="A30" s="25" t="s">
        <v>154</v>
      </c>
      <c r="B30" s="7" t="s">
        <v>41</v>
      </c>
      <c r="C30" s="8">
        <v>14</v>
      </c>
      <c r="D30" s="9">
        <v>47</v>
      </c>
      <c r="E30" s="9">
        <v>43</v>
      </c>
      <c r="F30" s="5">
        <f t="shared" si="0"/>
        <v>90</v>
      </c>
      <c r="G30" s="38">
        <f t="shared" si="1"/>
        <v>76</v>
      </c>
      <c r="H30" s="45">
        <v>24494</v>
      </c>
      <c r="J30" s="24">
        <f t="shared" si="2"/>
        <v>36</v>
      </c>
      <c r="Y30" s="1">
        <f t="shared" si="3"/>
        <v>78.3</v>
      </c>
    </row>
    <row r="31" spans="1:25" ht="19.5">
      <c r="A31" s="25" t="s">
        <v>155</v>
      </c>
      <c r="B31" s="7" t="s">
        <v>47</v>
      </c>
      <c r="C31" s="8">
        <v>14</v>
      </c>
      <c r="D31" s="9">
        <v>47</v>
      </c>
      <c r="E31" s="9">
        <v>43</v>
      </c>
      <c r="F31" s="5">
        <f t="shared" si="0"/>
        <v>90</v>
      </c>
      <c r="G31" s="38">
        <f t="shared" si="1"/>
        <v>76</v>
      </c>
      <c r="H31" s="45">
        <v>26079</v>
      </c>
      <c r="J31" s="24">
        <f t="shared" si="2"/>
        <v>36</v>
      </c>
      <c r="Y31" s="1">
        <f t="shared" si="3"/>
        <v>78.3</v>
      </c>
    </row>
    <row r="32" spans="1:25" ht="19.5">
      <c r="A32" s="25" t="s">
        <v>165</v>
      </c>
      <c r="B32" s="7" t="s">
        <v>41</v>
      </c>
      <c r="C32" s="8">
        <v>15</v>
      </c>
      <c r="D32" s="9">
        <v>46</v>
      </c>
      <c r="E32" s="9">
        <v>45</v>
      </c>
      <c r="F32" s="5">
        <f t="shared" si="0"/>
        <v>91</v>
      </c>
      <c r="G32" s="38">
        <f t="shared" si="1"/>
        <v>76</v>
      </c>
      <c r="H32" s="45">
        <v>28655</v>
      </c>
      <c r="J32" s="24">
        <f t="shared" si="2"/>
        <v>37.5</v>
      </c>
      <c r="Y32" s="1">
        <f t="shared" si="3"/>
        <v>78.3</v>
      </c>
    </row>
    <row r="33" spans="1:25" ht="19.5">
      <c r="A33" s="25" t="s">
        <v>128</v>
      </c>
      <c r="B33" s="7" t="s">
        <v>76</v>
      </c>
      <c r="C33" s="8">
        <v>10</v>
      </c>
      <c r="D33" s="9">
        <v>44</v>
      </c>
      <c r="E33" s="9">
        <v>43</v>
      </c>
      <c r="F33" s="5">
        <f t="shared" si="0"/>
        <v>87</v>
      </c>
      <c r="G33" s="38">
        <f t="shared" si="1"/>
        <v>77</v>
      </c>
      <c r="H33" s="45">
        <v>28019</v>
      </c>
      <c r="J33" s="24">
        <f t="shared" si="2"/>
        <v>38</v>
      </c>
      <c r="Y33" s="1">
        <f t="shared" si="3"/>
        <v>79.3</v>
      </c>
    </row>
    <row r="34" spans="1:25" ht="19.5">
      <c r="A34" s="25" t="s">
        <v>426</v>
      </c>
      <c r="B34" s="7" t="s">
        <v>47</v>
      </c>
      <c r="C34" s="8">
        <v>14</v>
      </c>
      <c r="D34" s="9">
        <v>47</v>
      </c>
      <c r="E34" s="9">
        <v>44</v>
      </c>
      <c r="F34" s="5">
        <f t="shared" si="0"/>
        <v>91</v>
      </c>
      <c r="G34" s="38">
        <f t="shared" si="1"/>
        <v>77</v>
      </c>
      <c r="H34" s="45">
        <v>19278</v>
      </c>
      <c r="J34" s="24">
        <f t="shared" si="2"/>
        <v>37</v>
      </c>
      <c r="Y34" s="1">
        <f t="shared" si="3"/>
        <v>79.3</v>
      </c>
    </row>
    <row r="35" spans="1:25" ht="19.5">
      <c r="A35" s="25" t="s">
        <v>151</v>
      </c>
      <c r="B35" s="7" t="s">
        <v>47</v>
      </c>
      <c r="C35" s="8">
        <v>13</v>
      </c>
      <c r="D35" s="9">
        <v>44</v>
      </c>
      <c r="E35" s="9">
        <v>46</v>
      </c>
      <c r="F35" s="5">
        <f t="shared" si="0"/>
        <v>90</v>
      </c>
      <c r="G35" s="38">
        <f t="shared" si="1"/>
        <v>77</v>
      </c>
      <c r="H35" s="45">
        <v>24749</v>
      </c>
      <c r="J35" s="24">
        <f t="shared" si="2"/>
        <v>39.5</v>
      </c>
      <c r="Y35" s="1">
        <f t="shared" si="3"/>
        <v>79.3</v>
      </c>
    </row>
    <row r="36" spans="1:25" ht="19.5">
      <c r="A36" s="25" t="s">
        <v>148</v>
      </c>
      <c r="B36" s="7" t="s">
        <v>39</v>
      </c>
      <c r="C36" s="8">
        <v>13</v>
      </c>
      <c r="D36" s="9">
        <v>44</v>
      </c>
      <c r="E36" s="9">
        <v>46</v>
      </c>
      <c r="F36" s="5">
        <f t="shared" si="0"/>
        <v>90</v>
      </c>
      <c r="G36" s="38">
        <f t="shared" si="1"/>
        <v>77</v>
      </c>
      <c r="H36" s="45">
        <v>18232</v>
      </c>
      <c r="J36" s="24">
        <f t="shared" si="2"/>
        <v>39.5</v>
      </c>
      <c r="Y36" s="1">
        <f t="shared" si="3"/>
        <v>79.3</v>
      </c>
    </row>
    <row r="37" spans="1:25" ht="19.5">
      <c r="A37" s="25" t="s">
        <v>171</v>
      </c>
      <c r="B37" s="7" t="s">
        <v>43</v>
      </c>
      <c r="C37" s="8">
        <v>16</v>
      </c>
      <c r="D37" s="9">
        <v>46</v>
      </c>
      <c r="E37" s="9">
        <v>47</v>
      </c>
      <c r="F37" s="5">
        <f t="shared" si="0"/>
        <v>93</v>
      </c>
      <c r="G37" s="38">
        <f t="shared" si="1"/>
        <v>77</v>
      </c>
      <c r="H37" s="45">
        <v>22170</v>
      </c>
      <c r="J37" s="24">
        <f t="shared" si="2"/>
        <v>39</v>
      </c>
      <c r="Y37" s="1">
        <f t="shared" si="3"/>
        <v>79.3</v>
      </c>
    </row>
    <row r="38" spans="1:25" ht="19.5">
      <c r="A38" s="25" t="s">
        <v>140</v>
      </c>
      <c r="B38" s="7" t="s">
        <v>92</v>
      </c>
      <c r="C38" s="8">
        <v>12</v>
      </c>
      <c r="D38" s="9">
        <v>46</v>
      </c>
      <c r="E38" s="9">
        <v>44</v>
      </c>
      <c r="F38" s="5">
        <f t="shared" si="0"/>
        <v>90</v>
      </c>
      <c r="G38" s="38">
        <f t="shared" si="1"/>
        <v>78</v>
      </c>
      <c r="H38" s="45">
        <v>28034</v>
      </c>
      <c r="J38" s="24">
        <f t="shared" si="2"/>
        <v>38</v>
      </c>
      <c r="Y38" s="1">
        <f t="shared" si="3"/>
        <v>80.3</v>
      </c>
    </row>
    <row r="39" spans="1:25" ht="19.5">
      <c r="A39" s="25" t="s">
        <v>138</v>
      </c>
      <c r="B39" s="7" t="s">
        <v>103</v>
      </c>
      <c r="C39" s="8">
        <v>11</v>
      </c>
      <c r="D39" s="9">
        <v>42</v>
      </c>
      <c r="E39" s="9">
        <v>47</v>
      </c>
      <c r="F39" s="5">
        <f t="shared" si="0"/>
        <v>89</v>
      </c>
      <c r="G39" s="38">
        <f t="shared" si="1"/>
        <v>78</v>
      </c>
      <c r="H39" s="45">
        <v>31267</v>
      </c>
      <c r="J39" s="24">
        <f t="shared" si="2"/>
        <v>41.5</v>
      </c>
      <c r="Y39" s="1">
        <f t="shared" si="3"/>
        <v>80.3</v>
      </c>
    </row>
    <row r="40" spans="1:25" ht="19.5">
      <c r="A40" s="25" t="s">
        <v>141</v>
      </c>
      <c r="B40" s="7" t="s">
        <v>121</v>
      </c>
      <c r="C40" s="8">
        <v>12</v>
      </c>
      <c r="D40" s="9">
        <v>49</v>
      </c>
      <c r="E40" s="9">
        <v>42</v>
      </c>
      <c r="F40" s="5">
        <f t="shared" si="0"/>
        <v>91</v>
      </c>
      <c r="G40" s="38">
        <f t="shared" si="1"/>
        <v>79</v>
      </c>
      <c r="H40" s="45">
        <v>27549</v>
      </c>
      <c r="J40" s="24">
        <f t="shared" si="2"/>
        <v>36</v>
      </c>
      <c r="Y40" s="1">
        <f t="shared" si="3"/>
        <v>81.3</v>
      </c>
    </row>
    <row r="41" spans="1:25" ht="19.5">
      <c r="A41" s="25" t="s">
        <v>158</v>
      </c>
      <c r="B41" s="7" t="s">
        <v>131</v>
      </c>
      <c r="C41" s="8">
        <v>14</v>
      </c>
      <c r="D41" s="9">
        <v>47</v>
      </c>
      <c r="E41" s="9">
        <v>46</v>
      </c>
      <c r="F41" s="5">
        <f t="shared" si="0"/>
        <v>93</v>
      </c>
      <c r="G41" s="38">
        <f t="shared" si="1"/>
        <v>79</v>
      </c>
      <c r="H41" s="45">
        <v>30998</v>
      </c>
      <c r="J41" s="24">
        <f t="shared" si="2"/>
        <v>39</v>
      </c>
      <c r="Y41" s="1">
        <f t="shared" si="3"/>
        <v>81.3</v>
      </c>
    </row>
    <row r="42" spans="1:25" ht="19.5">
      <c r="A42" s="25" t="s">
        <v>427</v>
      </c>
      <c r="B42" s="7" t="s">
        <v>47</v>
      </c>
      <c r="C42" s="8">
        <v>15</v>
      </c>
      <c r="D42" s="9">
        <v>48</v>
      </c>
      <c r="E42" s="9">
        <v>46</v>
      </c>
      <c r="F42" s="5">
        <f t="shared" si="0"/>
        <v>94</v>
      </c>
      <c r="G42" s="38">
        <f t="shared" si="1"/>
        <v>79</v>
      </c>
      <c r="H42" s="45">
        <v>25971</v>
      </c>
      <c r="J42" s="24">
        <f t="shared" si="2"/>
        <v>38.5</v>
      </c>
      <c r="Y42" s="1">
        <f t="shared" si="3"/>
        <v>81.3</v>
      </c>
    </row>
    <row r="43" spans="1:25" ht="19.5">
      <c r="A43" s="25" t="s">
        <v>133</v>
      </c>
      <c r="B43" s="7" t="s">
        <v>37</v>
      </c>
      <c r="C43" s="8">
        <v>11</v>
      </c>
      <c r="D43" s="9">
        <v>42</v>
      </c>
      <c r="E43" s="9">
        <v>48</v>
      </c>
      <c r="F43" s="5">
        <f t="shared" si="0"/>
        <v>90</v>
      </c>
      <c r="G43" s="38">
        <f t="shared" si="1"/>
        <v>79</v>
      </c>
      <c r="H43" s="45">
        <v>27724</v>
      </c>
      <c r="J43" s="24">
        <f t="shared" si="2"/>
        <v>42.5</v>
      </c>
      <c r="Y43" s="1">
        <f t="shared" si="3"/>
        <v>81.3</v>
      </c>
    </row>
    <row r="44" spans="1:25" ht="19.5">
      <c r="A44" s="25" t="s">
        <v>122</v>
      </c>
      <c r="B44" s="7" t="s">
        <v>43</v>
      </c>
      <c r="C44" s="8">
        <v>10</v>
      </c>
      <c r="D44" s="9">
        <v>47</v>
      </c>
      <c r="E44" s="9">
        <v>43</v>
      </c>
      <c r="F44" s="5">
        <f t="shared" si="0"/>
        <v>90</v>
      </c>
      <c r="G44" s="38">
        <f t="shared" si="1"/>
        <v>80</v>
      </c>
      <c r="H44" s="45">
        <v>23546</v>
      </c>
      <c r="J44" s="24">
        <f t="shared" si="2"/>
        <v>38</v>
      </c>
      <c r="Y44" s="1">
        <f t="shared" si="3"/>
        <v>82.3</v>
      </c>
    </row>
    <row r="45" spans="1:25" ht="19.5">
      <c r="A45" s="25" t="s">
        <v>163</v>
      </c>
      <c r="B45" s="7" t="s">
        <v>121</v>
      </c>
      <c r="C45" s="8">
        <v>15</v>
      </c>
      <c r="D45" s="9">
        <v>52</v>
      </c>
      <c r="E45" s="9">
        <v>44</v>
      </c>
      <c r="F45" s="5">
        <f t="shared" si="0"/>
        <v>96</v>
      </c>
      <c r="G45" s="38">
        <f t="shared" si="1"/>
        <v>81</v>
      </c>
      <c r="H45" s="45">
        <v>31976</v>
      </c>
      <c r="J45" s="24">
        <f t="shared" si="2"/>
        <v>36.5</v>
      </c>
      <c r="Y45" s="1">
        <f t="shared" si="3"/>
        <v>83.3</v>
      </c>
    </row>
    <row r="46" spans="1:25" ht="19.5">
      <c r="A46" s="25" t="s">
        <v>428</v>
      </c>
      <c r="B46" s="7" t="s">
        <v>39</v>
      </c>
      <c r="C46" s="8">
        <v>15</v>
      </c>
      <c r="D46" s="9">
        <v>48</v>
      </c>
      <c r="E46" s="9">
        <v>48</v>
      </c>
      <c r="F46" s="5">
        <f t="shared" si="0"/>
        <v>96</v>
      </c>
      <c r="G46" s="38">
        <f t="shared" si="1"/>
        <v>81</v>
      </c>
      <c r="H46" s="45">
        <v>20380</v>
      </c>
      <c r="J46" s="24">
        <f t="shared" si="2"/>
        <v>40.5</v>
      </c>
      <c r="Y46" s="1">
        <f t="shared" si="3"/>
        <v>83.3</v>
      </c>
    </row>
    <row r="47" spans="1:25" ht="19.5">
      <c r="A47" s="25" t="s">
        <v>157</v>
      </c>
      <c r="B47" s="7" t="s">
        <v>53</v>
      </c>
      <c r="C47" s="8">
        <v>14</v>
      </c>
      <c r="D47" s="9">
        <v>45</v>
      </c>
      <c r="E47" s="9">
        <v>50</v>
      </c>
      <c r="F47" s="5">
        <f t="shared" si="0"/>
        <v>95</v>
      </c>
      <c r="G47" s="38">
        <f t="shared" si="1"/>
        <v>81</v>
      </c>
      <c r="H47" s="45">
        <v>24100</v>
      </c>
      <c r="J47" s="24">
        <f t="shared" si="2"/>
        <v>43</v>
      </c>
      <c r="Y47" s="1">
        <f t="shared" si="3"/>
        <v>83.3</v>
      </c>
    </row>
    <row r="48" spans="1:25" ht="19.5">
      <c r="A48" s="25" t="s">
        <v>166</v>
      </c>
      <c r="B48" s="7" t="s">
        <v>39</v>
      </c>
      <c r="C48" s="8">
        <v>15</v>
      </c>
      <c r="D48" s="9">
        <v>45</v>
      </c>
      <c r="E48" s="9">
        <v>51</v>
      </c>
      <c r="F48" s="5">
        <f t="shared" si="0"/>
        <v>96</v>
      </c>
      <c r="G48" s="38">
        <f t="shared" si="1"/>
        <v>81</v>
      </c>
      <c r="H48" s="45">
        <v>20517</v>
      </c>
      <c r="J48" s="24">
        <f t="shared" si="2"/>
        <v>43.5</v>
      </c>
      <c r="Y48" s="1">
        <f t="shared" si="3"/>
        <v>83.3</v>
      </c>
    </row>
    <row r="49" spans="1:25" ht="19.5">
      <c r="A49" s="25" t="s">
        <v>429</v>
      </c>
      <c r="B49" s="7" t="s">
        <v>47</v>
      </c>
      <c r="C49" s="8">
        <v>14</v>
      </c>
      <c r="D49" s="9">
        <v>52</v>
      </c>
      <c r="E49" s="9">
        <v>44</v>
      </c>
      <c r="F49" s="5">
        <f t="shared" si="0"/>
        <v>96</v>
      </c>
      <c r="G49" s="38">
        <f t="shared" si="1"/>
        <v>82</v>
      </c>
      <c r="H49" s="45">
        <v>24106</v>
      </c>
      <c r="J49" s="24">
        <f t="shared" si="2"/>
        <v>37</v>
      </c>
      <c r="Y49" s="1">
        <f t="shared" si="3"/>
        <v>84.3</v>
      </c>
    </row>
    <row r="50" spans="1:25" ht="19.5">
      <c r="A50" s="25" t="s">
        <v>172</v>
      </c>
      <c r="B50" s="7" t="s">
        <v>76</v>
      </c>
      <c r="C50" s="8">
        <v>16</v>
      </c>
      <c r="D50" s="9">
        <v>49</v>
      </c>
      <c r="E50" s="9">
        <v>50</v>
      </c>
      <c r="F50" s="5">
        <f t="shared" si="0"/>
        <v>99</v>
      </c>
      <c r="G50" s="38">
        <f t="shared" si="1"/>
        <v>83</v>
      </c>
      <c r="H50" s="45">
        <v>24928</v>
      </c>
      <c r="J50" s="24">
        <f t="shared" si="2"/>
        <v>42</v>
      </c>
      <c r="Y50" s="1">
        <f t="shared" si="3"/>
        <v>85.3</v>
      </c>
    </row>
    <row r="51" spans="1:25" ht="19.5">
      <c r="A51" s="25" t="s">
        <v>164</v>
      </c>
      <c r="B51" s="7" t="s">
        <v>121</v>
      </c>
      <c r="C51" s="8">
        <v>15</v>
      </c>
      <c r="D51" s="9">
        <v>49</v>
      </c>
      <c r="E51" s="9">
        <v>53</v>
      </c>
      <c r="F51" s="5">
        <f t="shared" si="0"/>
        <v>102</v>
      </c>
      <c r="G51" s="38">
        <f t="shared" si="1"/>
        <v>87</v>
      </c>
      <c r="H51" s="45">
        <v>27272</v>
      </c>
      <c r="J51" s="24">
        <f t="shared" si="2"/>
        <v>45.5</v>
      </c>
      <c r="Y51" s="1">
        <f t="shared" si="3"/>
        <v>89.3</v>
      </c>
    </row>
    <row r="52" spans="1:25" ht="19.5">
      <c r="A52" s="80" t="s">
        <v>125</v>
      </c>
      <c r="B52" s="7" t="s">
        <v>47</v>
      </c>
      <c r="C52" s="8">
        <v>10</v>
      </c>
      <c r="D52" s="81" t="s">
        <v>12</v>
      </c>
      <c r="E52" s="81" t="s">
        <v>12</v>
      </c>
      <c r="F52" s="82" t="s">
        <v>12</v>
      </c>
      <c r="G52" s="79" t="s">
        <v>12</v>
      </c>
      <c r="H52" s="45">
        <v>23107</v>
      </c>
      <c r="Y52" s="1" t="e">
        <f t="shared" si="3"/>
        <v>#VALUE!</v>
      </c>
    </row>
    <row r="53" spans="1:25" ht="19.5">
      <c r="A53" s="80" t="s">
        <v>126</v>
      </c>
      <c r="B53" s="7" t="s">
        <v>47</v>
      </c>
      <c r="C53" s="8">
        <v>10</v>
      </c>
      <c r="D53" s="81" t="s">
        <v>12</v>
      </c>
      <c r="E53" s="81" t="s">
        <v>12</v>
      </c>
      <c r="F53" s="82" t="s">
        <v>12</v>
      </c>
      <c r="G53" s="79" t="s">
        <v>12</v>
      </c>
      <c r="H53" s="45">
        <v>22999</v>
      </c>
      <c r="Y53" s="1" t="e">
        <f t="shared" si="3"/>
        <v>#VALUE!</v>
      </c>
    </row>
    <row r="54" spans="1:25" ht="19.5">
      <c r="A54" s="80" t="s">
        <v>144</v>
      </c>
      <c r="B54" s="7" t="s">
        <v>47</v>
      </c>
      <c r="C54" s="8">
        <v>12</v>
      </c>
      <c r="D54" s="81" t="s">
        <v>12</v>
      </c>
      <c r="E54" s="81" t="s">
        <v>12</v>
      </c>
      <c r="F54" s="82" t="s">
        <v>12</v>
      </c>
      <c r="G54" s="79" t="s">
        <v>12</v>
      </c>
      <c r="H54" s="45">
        <v>31348</v>
      </c>
      <c r="Y54" s="1" t="e">
        <f t="shared" si="3"/>
        <v>#VALUE!</v>
      </c>
    </row>
    <row r="55" spans="1:25" ht="19.5">
      <c r="A55" s="80" t="s">
        <v>124</v>
      </c>
      <c r="B55" s="7" t="s">
        <v>47</v>
      </c>
      <c r="C55" s="8">
        <v>10</v>
      </c>
      <c r="D55" s="81" t="s">
        <v>12</v>
      </c>
      <c r="E55" s="81" t="s">
        <v>12</v>
      </c>
      <c r="F55" s="82" t="s">
        <v>12</v>
      </c>
      <c r="G55" s="79" t="s">
        <v>12</v>
      </c>
      <c r="H55" s="45">
        <v>23936</v>
      </c>
      <c r="Y55" s="1" t="e">
        <f t="shared" si="3"/>
        <v>#VALUE!</v>
      </c>
    </row>
    <row r="56" spans="1:25" ht="19.5">
      <c r="A56" s="80" t="s">
        <v>142</v>
      </c>
      <c r="B56" s="7" t="s">
        <v>49</v>
      </c>
      <c r="C56" s="8">
        <v>12</v>
      </c>
      <c r="D56" s="81" t="s">
        <v>12</v>
      </c>
      <c r="E56" s="81" t="s">
        <v>12</v>
      </c>
      <c r="F56" s="82" t="s">
        <v>12</v>
      </c>
      <c r="G56" s="79" t="s">
        <v>12</v>
      </c>
      <c r="H56" s="45">
        <v>31836</v>
      </c>
      <c r="Y56" s="1" t="e">
        <f t="shared" si="3"/>
        <v>#VALUE!</v>
      </c>
    </row>
    <row r="57" spans="1:25" ht="19.5">
      <c r="A57" s="25" t="s">
        <v>135</v>
      </c>
      <c r="B57" s="7" t="s">
        <v>47</v>
      </c>
      <c r="C57" s="8">
        <v>11</v>
      </c>
      <c r="D57" s="9" t="s">
        <v>5</v>
      </c>
      <c r="E57" s="9" t="s">
        <v>422</v>
      </c>
      <c r="F57" s="5" t="s">
        <v>423</v>
      </c>
      <c r="G57" s="79" t="s">
        <v>12</v>
      </c>
      <c r="H57" s="45">
        <v>24171</v>
      </c>
      <c r="Y57" s="1" t="e">
        <f t="shared" si="3"/>
        <v>#VALUE!</v>
      </c>
    </row>
    <row r="58" spans="1:25" ht="19.5">
      <c r="A58" s="25" t="s">
        <v>170</v>
      </c>
      <c r="B58" s="7" t="s">
        <v>92</v>
      </c>
      <c r="C58" s="8">
        <v>16</v>
      </c>
      <c r="D58" s="9" t="s">
        <v>5</v>
      </c>
      <c r="E58" s="9" t="s">
        <v>422</v>
      </c>
      <c r="F58" s="5" t="s">
        <v>423</v>
      </c>
      <c r="G58" s="79" t="s">
        <v>12</v>
      </c>
      <c r="H58" s="45">
        <v>24732</v>
      </c>
      <c r="Y58" s="1" t="e">
        <f t="shared" si="3"/>
        <v>#VALUE!</v>
      </c>
    </row>
    <row r="59" spans="1:25" ht="19.5">
      <c r="A59" s="25" t="s">
        <v>149</v>
      </c>
      <c r="B59" s="7" t="s">
        <v>47</v>
      </c>
      <c r="C59" s="8">
        <v>13</v>
      </c>
      <c r="D59" s="9" t="s">
        <v>5</v>
      </c>
      <c r="E59" s="9" t="s">
        <v>422</v>
      </c>
      <c r="F59" s="5" t="s">
        <v>423</v>
      </c>
      <c r="G59" s="79" t="s">
        <v>12</v>
      </c>
      <c r="H59" s="45">
        <v>19114</v>
      </c>
    </row>
    <row r="60" spans="1:25" ht="19.5">
      <c r="A60" s="25" t="s">
        <v>174</v>
      </c>
      <c r="B60" s="7" t="s">
        <v>53</v>
      </c>
      <c r="C60" s="8">
        <v>16</v>
      </c>
      <c r="D60" s="9" t="s">
        <v>5</v>
      </c>
      <c r="E60" s="9" t="s">
        <v>422</v>
      </c>
      <c r="F60" s="5" t="s">
        <v>423</v>
      </c>
      <c r="G60" s="79" t="s">
        <v>12</v>
      </c>
      <c r="H60" s="45">
        <v>20847</v>
      </c>
    </row>
    <row r="61" spans="1:25" ht="19.5">
      <c r="A61" s="25" t="s">
        <v>136</v>
      </c>
      <c r="B61" s="7" t="s">
        <v>47</v>
      </c>
      <c r="C61" s="8">
        <v>11</v>
      </c>
      <c r="D61" s="9" t="s">
        <v>5</v>
      </c>
      <c r="E61" s="9" t="s">
        <v>422</v>
      </c>
      <c r="F61" s="5" t="s">
        <v>423</v>
      </c>
      <c r="G61" s="79" t="s">
        <v>12</v>
      </c>
      <c r="H61" s="45">
        <v>27933</v>
      </c>
    </row>
    <row r="62" spans="1:25" ht="19.5">
      <c r="A62" s="25" t="s">
        <v>173</v>
      </c>
      <c r="B62" s="7" t="s">
        <v>53</v>
      </c>
      <c r="C62" s="8">
        <v>16</v>
      </c>
      <c r="D62" s="9" t="s">
        <v>5</v>
      </c>
      <c r="E62" s="9" t="s">
        <v>422</v>
      </c>
      <c r="F62" s="5" t="s">
        <v>423</v>
      </c>
      <c r="G62" s="79" t="s">
        <v>12</v>
      </c>
      <c r="H62" s="45">
        <v>29606</v>
      </c>
    </row>
    <row r="63" spans="1:25" ht="20.25" thickBot="1">
      <c r="A63" s="83" t="s">
        <v>146</v>
      </c>
      <c r="B63" s="84" t="s">
        <v>43</v>
      </c>
      <c r="C63" s="85">
        <v>13</v>
      </c>
      <c r="D63" s="86" t="s">
        <v>5</v>
      </c>
      <c r="E63" s="86" t="s">
        <v>422</v>
      </c>
      <c r="F63" s="87" t="s">
        <v>423</v>
      </c>
      <c r="G63" s="89" t="s">
        <v>12</v>
      </c>
      <c r="H63" s="88">
        <v>28655</v>
      </c>
    </row>
    <row r="64" spans="1:25">
      <c r="H64" s="1"/>
    </row>
    <row r="65" spans="8:8">
      <c r="H65" s="1"/>
    </row>
    <row r="66" spans="8:8">
      <c r="H66" s="1"/>
    </row>
    <row r="67" spans="8:8">
      <c r="H67" s="1"/>
    </row>
    <row r="68" spans="8:8">
      <c r="H68" s="1"/>
    </row>
    <row r="69" spans="8:8">
      <c r="H69" s="1"/>
    </row>
    <row r="70" spans="8:8">
      <c r="H70" s="1"/>
    </row>
    <row r="71" spans="8:8">
      <c r="H71" s="1"/>
    </row>
    <row r="72" spans="8:8">
      <c r="H72" s="1"/>
    </row>
    <row r="73" spans="8:8">
      <c r="H73" s="1"/>
    </row>
    <row r="74" spans="8:8">
      <c r="H74" s="1"/>
    </row>
  </sheetData>
  <sortState ref="A10:H63">
    <sortCondition ref="G10:G63"/>
    <sortCondition ref="E10:E63"/>
    <sortCondition ref="D10:D63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zoomScale="70" workbookViewId="0">
      <selection sqref="A1:G1"/>
    </sheetView>
  </sheetViews>
  <sheetFormatPr baseColWidth="10" defaultRowHeight="18.7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1" customWidth="1"/>
    <col min="8" max="8" width="12.85546875" style="43" customWidth="1"/>
    <col min="9" max="9" width="11.42578125" style="1" customWidth="1"/>
    <col min="10" max="10" width="11.42578125" style="2" customWidth="1"/>
    <col min="11" max="11" width="11.42578125" style="1" customWidth="1"/>
    <col min="12" max="12" width="0" style="1" hidden="1" customWidth="1"/>
    <col min="13" max="16384" width="11.42578125" style="1"/>
  </cols>
  <sheetData>
    <row r="1" spans="1:12" ht="30.75">
      <c r="A1" s="106" t="s">
        <v>7</v>
      </c>
      <c r="B1" s="106"/>
      <c r="C1" s="106"/>
      <c r="D1" s="106"/>
      <c r="E1" s="106"/>
      <c r="F1" s="106"/>
      <c r="G1" s="106"/>
    </row>
    <row r="2" spans="1:12" ht="30.75">
      <c r="A2" s="106" t="s">
        <v>8</v>
      </c>
      <c r="B2" s="106"/>
      <c r="C2" s="106"/>
      <c r="D2" s="106"/>
      <c r="E2" s="106"/>
      <c r="F2" s="106"/>
      <c r="G2" s="106"/>
    </row>
    <row r="3" spans="1:12" ht="25.5">
      <c r="A3" s="109" t="str">
        <f>'CAB 0-9'!A3:G3</f>
        <v>MAR DEL PLATA GOLF CLUB</v>
      </c>
      <c r="B3" s="109"/>
      <c r="C3" s="109"/>
      <c r="D3" s="109"/>
      <c r="E3" s="109"/>
      <c r="F3" s="109"/>
      <c r="G3" s="109"/>
    </row>
    <row r="4" spans="1:12" ht="25.5">
      <c r="A4" s="109" t="str">
        <f>'CAB 10-16'!A4:G4</f>
        <v>CANCHA NUEVA</v>
      </c>
      <c r="B4" s="109"/>
      <c r="C4" s="109"/>
      <c r="D4" s="109"/>
      <c r="E4" s="109"/>
      <c r="F4" s="109"/>
      <c r="G4" s="109"/>
    </row>
    <row r="5" spans="1:12" ht="20.25">
      <c r="A5" s="107" t="str">
        <f>'CAB 0-9'!A5:G5</f>
        <v>4° FECHA DE MAYORES</v>
      </c>
      <c r="B5" s="107"/>
      <c r="C5" s="107"/>
      <c r="D5" s="107"/>
      <c r="E5" s="107"/>
      <c r="F5" s="107"/>
      <c r="G5" s="107"/>
    </row>
    <row r="6" spans="1:12" ht="19.5">
      <c r="A6" s="108" t="s">
        <v>6</v>
      </c>
      <c r="B6" s="108"/>
      <c r="C6" s="108"/>
      <c r="D6" s="108"/>
      <c r="E6" s="108"/>
      <c r="F6" s="108"/>
      <c r="G6" s="108"/>
    </row>
    <row r="7" spans="1:12" ht="20.25" thickBot="1">
      <c r="A7" s="111" t="str">
        <f>'CAB 0-9'!A7:E7</f>
        <v>SABADO 22 DE JUNIO DE 2019</v>
      </c>
      <c r="B7" s="111"/>
      <c r="C7" s="111"/>
      <c r="D7" s="111"/>
      <c r="E7" s="111"/>
      <c r="F7" s="111"/>
      <c r="G7" s="111"/>
      <c r="H7" s="46"/>
    </row>
    <row r="8" spans="1:12" ht="20.25" thickBot="1">
      <c r="A8" s="103" t="s">
        <v>18</v>
      </c>
      <c r="B8" s="104"/>
      <c r="C8" s="104"/>
      <c r="D8" s="104"/>
      <c r="E8" s="104"/>
      <c r="F8" s="104"/>
      <c r="G8" s="105"/>
    </row>
    <row r="9" spans="1:12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4" t="s">
        <v>19</v>
      </c>
      <c r="J9" s="23" t="s">
        <v>20</v>
      </c>
    </row>
    <row r="10" spans="1:12" ht="19.5">
      <c r="A10" s="25" t="s">
        <v>176</v>
      </c>
      <c r="B10" s="7" t="s">
        <v>92</v>
      </c>
      <c r="C10" s="8">
        <v>17</v>
      </c>
      <c r="D10" s="9">
        <v>40</v>
      </c>
      <c r="E10" s="9">
        <v>41</v>
      </c>
      <c r="F10" s="5">
        <f t="shared" ref="F10:F38" si="0">SUM(D10+E10)</f>
        <v>81</v>
      </c>
      <c r="G10" s="38">
        <f t="shared" ref="G10:G38" si="1">(F10-C10)</f>
        <v>64</v>
      </c>
      <c r="H10" s="45">
        <v>25957</v>
      </c>
      <c r="J10" s="24">
        <f>(E10-C10*0.5)</f>
        <v>32.5</v>
      </c>
      <c r="L10" s="1">
        <f>(G10+2.3)</f>
        <v>66.3</v>
      </c>
    </row>
    <row r="11" spans="1:12" ht="19.5">
      <c r="A11" s="25" t="s">
        <v>203</v>
      </c>
      <c r="B11" s="7" t="s">
        <v>92</v>
      </c>
      <c r="C11" s="8">
        <v>22</v>
      </c>
      <c r="D11" s="9">
        <v>45</v>
      </c>
      <c r="E11" s="9">
        <v>43</v>
      </c>
      <c r="F11" s="5">
        <f t="shared" si="0"/>
        <v>88</v>
      </c>
      <c r="G11" s="38">
        <f t="shared" si="1"/>
        <v>66</v>
      </c>
      <c r="H11" s="45">
        <v>25613</v>
      </c>
      <c r="J11" s="24">
        <f t="shared" ref="J11:J38" si="2">(E11-C11*0.5)</f>
        <v>32</v>
      </c>
      <c r="L11" s="1">
        <f t="shared" ref="L11:L34" si="3">(G11+2.3)</f>
        <v>68.3</v>
      </c>
    </row>
    <row r="12" spans="1:12" ht="19.5">
      <c r="A12" s="25" t="s">
        <v>195</v>
      </c>
      <c r="B12" s="7" t="s">
        <v>43</v>
      </c>
      <c r="C12" s="8">
        <v>20</v>
      </c>
      <c r="D12" s="9">
        <v>47</v>
      </c>
      <c r="E12" s="9">
        <v>44</v>
      </c>
      <c r="F12" s="5">
        <f t="shared" si="0"/>
        <v>91</v>
      </c>
      <c r="G12" s="38">
        <f t="shared" si="1"/>
        <v>71</v>
      </c>
      <c r="H12" s="45">
        <v>26075</v>
      </c>
      <c r="J12" s="24">
        <f t="shared" si="2"/>
        <v>34</v>
      </c>
      <c r="L12" s="1">
        <f t="shared" si="3"/>
        <v>73.3</v>
      </c>
    </row>
    <row r="13" spans="1:12" ht="19.5">
      <c r="A13" s="25" t="s">
        <v>178</v>
      </c>
      <c r="B13" s="7" t="s">
        <v>78</v>
      </c>
      <c r="C13" s="8">
        <v>17</v>
      </c>
      <c r="D13" s="9">
        <v>43</v>
      </c>
      <c r="E13" s="9">
        <v>46</v>
      </c>
      <c r="F13" s="5">
        <f t="shared" si="0"/>
        <v>89</v>
      </c>
      <c r="G13" s="38">
        <f t="shared" si="1"/>
        <v>72</v>
      </c>
      <c r="H13" s="45">
        <v>28354</v>
      </c>
      <c r="J13" s="24">
        <f t="shared" si="2"/>
        <v>37.5</v>
      </c>
      <c r="L13" s="1">
        <f t="shared" si="3"/>
        <v>74.3</v>
      </c>
    </row>
    <row r="14" spans="1:12" ht="19.5">
      <c r="A14" s="25" t="s">
        <v>209</v>
      </c>
      <c r="B14" s="7" t="s">
        <v>70</v>
      </c>
      <c r="C14" s="8">
        <v>23</v>
      </c>
      <c r="D14" s="9">
        <v>47</v>
      </c>
      <c r="E14" s="9">
        <v>48</v>
      </c>
      <c r="F14" s="5">
        <f t="shared" si="0"/>
        <v>95</v>
      </c>
      <c r="G14" s="38">
        <f t="shared" si="1"/>
        <v>72</v>
      </c>
      <c r="H14" s="45">
        <v>22879</v>
      </c>
      <c r="J14" s="24">
        <f t="shared" si="2"/>
        <v>36.5</v>
      </c>
      <c r="L14" s="1">
        <f t="shared" si="3"/>
        <v>74.3</v>
      </c>
    </row>
    <row r="15" spans="1:12" ht="19.5">
      <c r="A15" s="25" t="s">
        <v>206</v>
      </c>
      <c r="B15" s="7" t="s">
        <v>92</v>
      </c>
      <c r="C15" s="8">
        <v>23</v>
      </c>
      <c r="D15" s="9">
        <v>46</v>
      </c>
      <c r="E15" s="9">
        <v>49</v>
      </c>
      <c r="F15" s="5">
        <f t="shared" si="0"/>
        <v>95</v>
      </c>
      <c r="G15" s="38">
        <f t="shared" si="1"/>
        <v>72</v>
      </c>
      <c r="H15" s="45">
        <v>26809</v>
      </c>
      <c r="J15" s="24">
        <f t="shared" si="2"/>
        <v>37.5</v>
      </c>
      <c r="L15" s="1">
        <f t="shared" si="3"/>
        <v>74.3</v>
      </c>
    </row>
    <row r="16" spans="1:12" ht="19.5">
      <c r="A16" s="25" t="s">
        <v>430</v>
      </c>
      <c r="B16" s="7" t="s">
        <v>47</v>
      </c>
      <c r="C16" s="8">
        <v>17</v>
      </c>
      <c r="D16" s="9">
        <v>46</v>
      </c>
      <c r="E16" s="9">
        <v>44</v>
      </c>
      <c r="F16" s="5">
        <f t="shared" si="0"/>
        <v>90</v>
      </c>
      <c r="G16" s="38">
        <f t="shared" si="1"/>
        <v>73</v>
      </c>
      <c r="H16" s="45">
        <v>17524</v>
      </c>
      <c r="J16" s="24">
        <f t="shared" si="2"/>
        <v>35.5</v>
      </c>
      <c r="L16" s="1">
        <f t="shared" si="3"/>
        <v>75.3</v>
      </c>
    </row>
    <row r="17" spans="1:12" ht="19.5">
      <c r="A17" s="25" t="s">
        <v>431</v>
      </c>
      <c r="B17" s="7" t="s">
        <v>47</v>
      </c>
      <c r="C17" s="8">
        <v>19</v>
      </c>
      <c r="D17" s="9">
        <v>49</v>
      </c>
      <c r="E17" s="9">
        <v>44</v>
      </c>
      <c r="F17" s="5">
        <f t="shared" si="0"/>
        <v>93</v>
      </c>
      <c r="G17" s="38">
        <f t="shared" si="1"/>
        <v>74</v>
      </c>
      <c r="H17" s="45">
        <v>17853</v>
      </c>
      <c r="J17" s="24">
        <f t="shared" si="2"/>
        <v>34.5</v>
      </c>
      <c r="L17" s="1">
        <f t="shared" si="3"/>
        <v>76.3</v>
      </c>
    </row>
    <row r="18" spans="1:12" ht="19.5">
      <c r="A18" s="25" t="s">
        <v>202</v>
      </c>
      <c r="B18" s="7" t="s">
        <v>92</v>
      </c>
      <c r="C18" s="8">
        <v>22</v>
      </c>
      <c r="D18" s="9">
        <v>48</v>
      </c>
      <c r="E18" s="9">
        <v>48</v>
      </c>
      <c r="F18" s="5">
        <f t="shared" si="0"/>
        <v>96</v>
      </c>
      <c r="G18" s="38">
        <f t="shared" si="1"/>
        <v>74</v>
      </c>
      <c r="H18" s="45">
        <v>19662</v>
      </c>
      <c r="J18" s="24">
        <f t="shared" si="2"/>
        <v>37</v>
      </c>
      <c r="L18" s="1">
        <f t="shared" si="3"/>
        <v>76.3</v>
      </c>
    </row>
    <row r="19" spans="1:12" ht="19.5">
      <c r="A19" s="25" t="s">
        <v>207</v>
      </c>
      <c r="B19" s="7" t="s">
        <v>92</v>
      </c>
      <c r="C19" s="8">
        <v>23</v>
      </c>
      <c r="D19" s="9">
        <v>46</v>
      </c>
      <c r="E19" s="9">
        <v>51</v>
      </c>
      <c r="F19" s="5">
        <f t="shared" si="0"/>
        <v>97</v>
      </c>
      <c r="G19" s="38">
        <f t="shared" si="1"/>
        <v>74</v>
      </c>
      <c r="H19" s="45">
        <v>27510</v>
      </c>
      <c r="J19" s="24">
        <f t="shared" si="2"/>
        <v>39.5</v>
      </c>
      <c r="L19" s="1">
        <f t="shared" si="3"/>
        <v>76.3</v>
      </c>
    </row>
    <row r="20" spans="1:12" ht="19.5">
      <c r="A20" s="25" t="s">
        <v>180</v>
      </c>
      <c r="B20" s="7" t="s">
        <v>39</v>
      </c>
      <c r="C20" s="8">
        <v>17</v>
      </c>
      <c r="D20" s="9">
        <v>45</v>
      </c>
      <c r="E20" s="9">
        <v>47</v>
      </c>
      <c r="F20" s="5">
        <f t="shared" si="0"/>
        <v>92</v>
      </c>
      <c r="G20" s="38">
        <f t="shared" si="1"/>
        <v>75</v>
      </c>
      <c r="H20" s="45">
        <v>25750</v>
      </c>
      <c r="J20" s="24">
        <f t="shared" si="2"/>
        <v>38.5</v>
      </c>
      <c r="L20" s="1">
        <f t="shared" si="3"/>
        <v>77.3</v>
      </c>
    </row>
    <row r="21" spans="1:12" ht="19.5">
      <c r="A21" s="25" t="s">
        <v>188</v>
      </c>
      <c r="B21" s="7" t="s">
        <v>121</v>
      </c>
      <c r="C21" s="8">
        <v>19</v>
      </c>
      <c r="D21" s="9">
        <v>49</v>
      </c>
      <c r="E21" s="9">
        <v>46</v>
      </c>
      <c r="F21" s="5">
        <f t="shared" si="0"/>
        <v>95</v>
      </c>
      <c r="G21" s="38">
        <f t="shared" si="1"/>
        <v>76</v>
      </c>
      <c r="H21" s="45">
        <v>17126</v>
      </c>
      <c r="J21" s="24">
        <f t="shared" si="2"/>
        <v>36.5</v>
      </c>
      <c r="L21" s="1">
        <f t="shared" si="3"/>
        <v>78.3</v>
      </c>
    </row>
    <row r="22" spans="1:12" ht="19.5">
      <c r="A22" s="25" t="s">
        <v>200</v>
      </c>
      <c r="B22" s="7" t="s">
        <v>47</v>
      </c>
      <c r="C22" s="8">
        <v>21</v>
      </c>
      <c r="D22" s="9">
        <v>51</v>
      </c>
      <c r="E22" s="9">
        <v>46</v>
      </c>
      <c r="F22" s="5">
        <f t="shared" si="0"/>
        <v>97</v>
      </c>
      <c r="G22" s="38">
        <f t="shared" si="1"/>
        <v>76</v>
      </c>
      <c r="H22" s="45">
        <v>22238</v>
      </c>
      <c r="J22" s="24">
        <f t="shared" si="2"/>
        <v>35.5</v>
      </c>
      <c r="L22" s="1">
        <f t="shared" si="3"/>
        <v>78.3</v>
      </c>
    </row>
    <row r="23" spans="1:12" ht="19.5">
      <c r="A23" s="25" t="s">
        <v>205</v>
      </c>
      <c r="B23" s="7" t="s">
        <v>103</v>
      </c>
      <c r="C23" s="8">
        <v>22</v>
      </c>
      <c r="D23" s="9">
        <v>52</v>
      </c>
      <c r="E23" s="9">
        <v>47</v>
      </c>
      <c r="F23" s="5">
        <f t="shared" si="0"/>
        <v>99</v>
      </c>
      <c r="G23" s="38">
        <f t="shared" si="1"/>
        <v>77</v>
      </c>
      <c r="H23" s="45">
        <v>21714</v>
      </c>
      <c r="J23" s="24">
        <f t="shared" si="2"/>
        <v>36</v>
      </c>
      <c r="L23" s="1">
        <f t="shared" si="3"/>
        <v>79.3</v>
      </c>
    </row>
    <row r="24" spans="1:12" ht="19.5">
      <c r="A24" s="25" t="s">
        <v>190</v>
      </c>
      <c r="B24" s="7" t="s">
        <v>43</v>
      </c>
      <c r="C24" s="8">
        <v>19</v>
      </c>
      <c r="D24" s="9">
        <v>46</v>
      </c>
      <c r="E24" s="9">
        <v>50</v>
      </c>
      <c r="F24" s="5">
        <f t="shared" si="0"/>
        <v>96</v>
      </c>
      <c r="G24" s="38">
        <f t="shared" si="1"/>
        <v>77</v>
      </c>
      <c r="H24" s="45">
        <v>1</v>
      </c>
      <c r="J24" s="24">
        <f t="shared" si="2"/>
        <v>40.5</v>
      </c>
      <c r="L24" s="1">
        <f t="shared" si="3"/>
        <v>79.3</v>
      </c>
    </row>
    <row r="25" spans="1:12" ht="19.5">
      <c r="A25" s="25" t="s">
        <v>179</v>
      </c>
      <c r="B25" s="7" t="s">
        <v>70</v>
      </c>
      <c r="C25" s="8">
        <v>17</v>
      </c>
      <c r="D25" s="9">
        <v>47</v>
      </c>
      <c r="E25" s="9">
        <v>48</v>
      </c>
      <c r="F25" s="5">
        <f t="shared" si="0"/>
        <v>95</v>
      </c>
      <c r="G25" s="38">
        <f t="shared" si="1"/>
        <v>78</v>
      </c>
      <c r="H25" s="45">
        <v>26419</v>
      </c>
      <c r="J25" s="24">
        <f t="shared" si="2"/>
        <v>39.5</v>
      </c>
      <c r="L25" s="1">
        <f t="shared" si="3"/>
        <v>80.3</v>
      </c>
    </row>
    <row r="26" spans="1:12" ht="19.5">
      <c r="A26" s="25" t="s">
        <v>175</v>
      </c>
      <c r="B26" s="7" t="s">
        <v>92</v>
      </c>
      <c r="C26" s="8">
        <v>17</v>
      </c>
      <c r="D26" s="9">
        <v>46</v>
      </c>
      <c r="E26" s="9">
        <v>49</v>
      </c>
      <c r="F26" s="5">
        <f t="shared" si="0"/>
        <v>95</v>
      </c>
      <c r="G26" s="38">
        <f t="shared" si="1"/>
        <v>78</v>
      </c>
      <c r="H26" s="45">
        <v>27574</v>
      </c>
      <c r="J26" s="24">
        <f t="shared" si="2"/>
        <v>40.5</v>
      </c>
      <c r="L26" s="1">
        <f t="shared" si="3"/>
        <v>80.3</v>
      </c>
    </row>
    <row r="27" spans="1:12" ht="19.5">
      <c r="A27" s="25" t="s">
        <v>212</v>
      </c>
      <c r="B27" s="7" t="s">
        <v>103</v>
      </c>
      <c r="C27" s="8">
        <v>24</v>
      </c>
      <c r="D27" s="9">
        <v>52</v>
      </c>
      <c r="E27" s="9">
        <v>50</v>
      </c>
      <c r="F27" s="5">
        <f t="shared" si="0"/>
        <v>102</v>
      </c>
      <c r="G27" s="38">
        <f t="shared" si="1"/>
        <v>78</v>
      </c>
      <c r="H27" s="45">
        <v>32077</v>
      </c>
      <c r="J27" s="24">
        <f t="shared" si="2"/>
        <v>38</v>
      </c>
      <c r="L27" s="1">
        <f t="shared" si="3"/>
        <v>80.3</v>
      </c>
    </row>
    <row r="28" spans="1:12" ht="19.5">
      <c r="A28" s="25" t="s">
        <v>199</v>
      </c>
      <c r="B28" s="7" t="s">
        <v>41</v>
      </c>
      <c r="C28" s="8">
        <v>21</v>
      </c>
      <c r="D28" s="9">
        <v>51</v>
      </c>
      <c r="E28" s="9">
        <v>50</v>
      </c>
      <c r="F28" s="5">
        <f t="shared" si="0"/>
        <v>101</v>
      </c>
      <c r="G28" s="38">
        <f t="shared" si="1"/>
        <v>80</v>
      </c>
      <c r="H28" s="45">
        <v>28096</v>
      </c>
      <c r="J28" s="24">
        <f t="shared" si="2"/>
        <v>39.5</v>
      </c>
      <c r="L28" s="1">
        <f t="shared" si="3"/>
        <v>82.3</v>
      </c>
    </row>
    <row r="29" spans="1:12" ht="19.5">
      <c r="A29" s="25" t="s">
        <v>185</v>
      </c>
      <c r="B29" s="7" t="s">
        <v>49</v>
      </c>
      <c r="C29" s="8">
        <v>18</v>
      </c>
      <c r="D29" s="9">
        <v>49</v>
      </c>
      <c r="E29" s="9">
        <v>50</v>
      </c>
      <c r="F29" s="5">
        <f t="shared" si="0"/>
        <v>99</v>
      </c>
      <c r="G29" s="38">
        <f t="shared" si="1"/>
        <v>81</v>
      </c>
      <c r="H29" s="45">
        <v>22761</v>
      </c>
      <c r="J29" s="24">
        <f t="shared" si="2"/>
        <v>41</v>
      </c>
      <c r="L29" s="1">
        <f t="shared" si="3"/>
        <v>83.3</v>
      </c>
    </row>
    <row r="30" spans="1:12" ht="19.5">
      <c r="A30" s="25" t="s">
        <v>189</v>
      </c>
      <c r="B30" s="7" t="s">
        <v>43</v>
      </c>
      <c r="C30" s="8">
        <v>19</v>
      </c>
      <c r="D30" s="9">
        <v>48</v>
      </c>
      <c r="E30" s="9">
        <v>52</v>
      </c>
      <c r="F30" s="5">
        <f t="shared" si="0"/>
        <v>100</v>
      </c>
      <c r="G30" s="38">
        <f t="shared" si="1"/>
        <v>81</v>
      </c>
      <c r="H30" s="45">
        <v>27134</v>
      </c>
      <c r="J30" s="24">
        <f t="shared" si="2"/>
        <v>42.5</v>
      </c>
      <c r="L30" s="1">
        <f t="shared" si="3"/>
        <v>83.3</v>
      </c>
    </row>
    <row r="31" spans="1:12" ht="19.5">
      <c r="A31" s="25" t="s">
        <v>201</v>
      </c>
      <c r="B31" s="7" t="s">
        <v>76</v>
      </c>
      <c r="C31" s="8">
        <v>21</v>
      </c>
      <c r="D31" s="9">
        <v>49</v>
      </c>
      <c r="E31" s="9">
        <v>53</v>
      </c>
      <c r="F31" s="5">
        <f t="shared" si="0"/>
        <v>102</v>
      </c>
      <c r="G31" s="38">
        <f t="shared" si="1"/>
        <v>81</v>
      </c>
      <c r="H31" s="45">
        <v>19578</v>
      </c>
      <c r="J31" s="24">
        <f t="shared" si="2"/>
        <v>42.5</v>
      </c>
      <c r="L31" s="1">
        <f t="shared" si="3"/>
        <v>83.3</v>
      </c>
    </row>
    <row r="32" spans="1:12" ht="19.5">
      <c r="A32" s="25" t="s">
        <v>182</v>
      </c>
      <c r="B32" s="7" t="s">
        <v>39</v>
      </c>
      <c r="C32" s="8">
        <v>18</v>
      </c>
      <c r="D32" s="9">
        <v>53</v>
      </c>
      <c r="E32" s="9">
        <v>47</v>
      </c>
      <c r="F32" s="5">
        <f t="shared" si="0"/>
        <v>100</v>
      </c>
      <c r="G32" s="38">
        <f t="shared" si="1"/>
        <v>82</v>
      </c>
      <c r="H32" s="45">
        <v>29794</v>
      </c>
      <c r="J32" s="24">
        <f t="shared" si="2"/>
        <v>38</v>
      </c>
      <c r="L32" s="1">
        <f t="shared" si="3"/>
        <v>84.3</v>
      </c>
    </row>
    <row r="33" spans="1:12" ht="19.5">
      <c r="A33" s="25" t="s">
        <v>204</v>
      </c>
      <c r="B33" s="7" t="s">
        <v>39</v>
      </c>
      <c r="C33" s="8">
        <v>22</v>
      </c>
      <c r="D33" s="9">
        <v>54</v>
      </c>
      <c r="E33" s="9">
        <v>50</v>
      </c>
      <c r="F33" s="5">
        <f t="shared" si="0"/>
        <v>104</v>
      </c>
      <c r="G33" s="38">
        <f t="shared" si="1"/>
        <v>82</v>
      </c>
      <c r="H33" s="45">
        <v>23175</v>
      </c>
      <c r="J33" s="24">
        <f t="shared" si="2"/>
        <v>39</v>
      </c>
      <c r="L33" s="1">
        <f t="shared" si="3"/>
        <v>84.3</v>
      </c>
    </row>
    <row r="34" spans="1:12" ht="19.5">
      <c r="A34" s="25" t="s">
        <v>432</v>
      </c>
      <c r="B34" s="7" t="s">
        <v>47</v>
      </c>
      <c r="C34" s="8">
        <v>18</v>
      </c>
      <c r="D34" s="9">
        <v>51</v>
      </c>
      <c r="E34" s="9">
        <v>50</v>
      </c>
      <c r="F34" s="5">
        <f t="shared" si="0"/>
        <v>101</v>
      </c>
      <c r="G34" s="38">
        <f t="shared" si="1"/>
        <v>83</v>
      </c>
      <c r="H34" s="45">
        <v>24102</v>
      </c>
      <c r="J34" s="24">
        <f t="shared" si="2"/>
        <v>41</v>
      </c>
      <c r="L34" s="1">
        <f t="shared" si="3"/>
        <v>85.3</v>
      </c>
    </row>
    <row r="35" spans="1:12" ht="19.5">
      <c r="A35" s="25" t="s">
        <v>210</v>
      </c>
      <c r="B35" s="7" t="s">
        <v>39</v>
      </c>
      <c r="C35" s="8">
        <v>23</v>
      </c>
      <c r="D35" s="9">
        <v>58</v>
      </c>
      <c r="E35" s="9">
        <v>49</v>
      </c>
      <c r="F35" s="5">
        <f t="shared" si="0"/>
        <v>107</v>
      </c>
      <c r="G35" s="38">
        <f t="shared" si="1"/>
        <v>84</v>
      </c>
      <c r="H35" s="45">
        <v>1</v>
      </c>
      <c r="J35" s="24">
        <f t="shared" si="2"/>
        <v>37.5</v>
      </c>
    </row>
    <row r="36" spans="1:12" ht="19.5">
      <c r="A36" s="25" t="s">
        <v>194</v>
      </c>
      <c r="B36" s="7" t="s">
        <v>49</v>
      </c>
      <c r="C36" s="8">
        <v>20</v>
      </c>
      <c r="D36" s="9">
        <v>51</v>
      </c>
      <c r="E36" s="9">
        <v>53</v>
      </c>
      <c r="F36" s="5">
        <f t="shared" si="0"/>
        <v>104</v>
      </c>
      <c r="G36" s="38">
        <f t="shared" si="1"/>
        <v>84</v>
      </c>
      <c r="H36" s="45">
        <v>22050</v>
      </c>
      <c r="J36" s="24">
        <f t="shared" si="2"/>
        <v>43</v>
      </c>
    </row>
    <row r="37" spans="1:12" ht="19.5">
      <c r="A37" s="25" t="s">
        <v>193</v>
      </c>
      <c r="B37" s="7" t="s">
        <v>92</v>
      </c>
      <c r="C37" s="8">
        <v>20</v>
      </c>
      <c r="D37" s="9">
        <v>49</v>
      </c>
      <c r="E37" s="9">
        <v>56</v>
      </c>
      <c r="F37" s="5">
        <f t="shared" si="0"/>
        <v>105</v>
      </c>
      <c r="G37" s="38">
        <f t="shared" si="1"/>
        <v>85</v>
      </c>
      <c r="H37" s="45">
        <v>17882</v>
      </c>
      <c r="J37" s="24">
        <f t="shared" si="2"/>
        <v>46</v>
      </c>
    </row>
    <row r="38" spans="1:12" ht="19.5">
      <c r="A38" s="25" t="s">
        <v>197</v>
      </c>
      <c r="B38" s="7" t="s">
        <v>76</v>
      </c>
      <c r="C38" s="8">
        <v>20</v>
      </c>
      <c r="D38" s="9">
        <v>50</v>
      </c>
      <c r="E38" s="9">
        <v>58</v>
      </c>
      <c r="F38" s="5">
        <f t="shared" si="0"/>
        <v>108</v>
      </c>
      <c r="G38" s="38">
        <f t="shared" si="1"/>
        <v>88</v>
      </c>
      <c r="H38" s="45">
        <v>23449</v>
      </c>
      <c r="J38" s="24">
        <f t="shared" si="2"/>
        <v>48</v>
      </c>
    </row>
    <row r="39" spans="1:12" ht="19.5">
      <c r="A39" s="80" t="s">
        <v>192</v>
      </c>
      <c r="B39" s="7" t="s">
        <v>47</v>
      </c>
      <c r="C39" s="8">
        <v>19</v>
      </c>
      <c r="D39" s="81" t="s">
        <v>12</v>
      </c>
      <c r="E39" s="81" t="s">
        <v>12</v>
      </c>
      <c r="F39" s="82" t="s">
        <v>12</v>
      </c>
      <c r="G39" s="79" t="s">
        <v>12</v>
      </c>
      <c r="H39" s="45">
        <v>21342</v>
      </c>
      <c r="J39" s="1"/>
    </row>
    <row r="40" spans="1:12" ht="19.5">
      <c r="A40" s="80" t="s">
        <v>191</v>
      </c>
      <c r="B40" s="7" t="s">
        <v>47</v>
      </c>
      <c r="C40" s="8">
        <v>19</v>
      </c>
      <c r="D40" s="81" t="s">
        <v>12</v>
      </c>
      <c r="E40" s="81" t="s">
        <v>12</v>
      </c>
      <c r="F40" s="82" t="s">
        <v>12</v>
      </c>
      <c r="G40" s="79" t="s">
        <v>12</v>
      </c>
      <c r="H40" s="45">
        <v>22303</v>
      </c>
      <c r="J40" s="1"/>
    </row>
    <row r="41" spans="1:12" ht="19.5">
      <c r="A41" s="80" t="s">
        <v>181</v>
      </c>
      <c r="B41" s="7" t="s">
        <v>43</v>
      </c>
      <c r="C41" s="8">
        <v>18</v>
      </c>
      <c r="D41" s="81" t="s">
        <v>12</v>
      </c>
      <c r="E41" s="81" t="s">
        <v>12</v>
      </c>
      <c r="F41" s="82" t="s">
        <v>12</v>
      </c>
      <c r="G41" s="79" t="s">
        <v>12</v>
      </c>
      <c r="H41" s="45">
        <v>26755</v>
      </c>
      <c r="J41" s="1"/>
    </row>
    <row r="42" spans="1:12" ht="19.5">
      <c r="A42" s="80" t="s">
        <v>211</v>
      </c>
      <c r="B42" s="7" t="s">
        <v>39</v>
      </c>
      <c r="C42" s="8">
        <v>24</v>
      </c>
      <c r="D42" s="81" t="s">
        <v>12</v>
      </c>
      <c r="E42" s="81" t="s">
        <v>12</v>
      </c>
      <c r="F42" s="82" t="s">
        <v>12</v>
      </c>
      <c r="G42" s="79" t="s">
        <v>12</v>
      </c>
      <c r="H42" s="45">
        <v>31464</v>
      </c>
      <c r="J42" s="1"/>
    </row>
    <row r="43" spans="1:12" ht="19.5">
      <c r="A43" s="25" t="s">
        <v>184</v>
      </c>
      <c r="B43" s="7" t="s">
        <v>47</v>
      </c>
      <c r="C43" s="8">
        <v>18</v>
      </c>
      <c r="D43" s="9" t="s">
        <v>5</v>
      </c>
      <c r="E43" s="9" t="s">
        <v>422</v>
      </c>
      <c r="F43" s="5" t="s">
        <v>423</v>
      </c>
      <c r="G43" s="79" t="s">
        <v>12</v>
      </c>
      <c r="H43" s="45">
        <v>24177</v>
      </c>
      <c r="J43" s="1"/>
    </row>
    <row r="44" spans="1:12" ht="19.5">
      <c r="A44" s="25" t="s">
        <v>187</v>
      </c>
      <c r="B44" s="7" t="s">
        <v>92</v>
      </c>
      <c r="C44" s="8">
        <v>19</v>
      </c>
      <c r="D44" s="9" t="s">
        <v>5</v>
      </c>
      <c r="E44" s="9" t="s">
        <v>422</v>
      </c>
      <c r="F44" s="5" t="s">
        <v>423</v>
      </c>
      <c r="G44" s="79" t="s">
        <v>12</v>
      </c>
      <c r="H44" s="45">
        <v>20048</v>
      </c>
      <c r="J44" s="1"/>
    </row>
    <row r="45" spans="1:12" ht="19.5">
      <c r="A45" s="25" t="s">
        <v>433</v>
      </c>
      <c r="B45" s="7" t="s">
        <v>47</v>
      </c>
      <c r="C45" s="8">
        <v>20</v>
      </c>
      <c r="D45" s="9" t="s">
        <v>5</v>
      </c>
      <c r="E45" s="9" t="s">
        <v>422</v>
      </c>
      <c r="F45" s="5" t="s">
        <v>423</v>
      </c>
      <c r="G45" s="79" t="s">
        <v>12</v>
      </c>
      <c r="H45" s="45">
        <v>23138</v>
      </c>
      <c r="J45" s="1"/>
    </row>
    <row r="46" spans="1:12" ht="19.5">
      <c r="A46" s="25" t="s">
        <v>208</v>
      </c>
      <c r="B46" s="7" t="s">
        <v>43</v>
      </c>
      <c r="C46" s="8">
        <v>23</v>
      </c>
      <c r="D46" s="9" t="s">
        <v>5</v>
      </c>
      <c r="E46" s="9" t="s">
        <v>422</v>
      </c>
      <c r="F46" s="5" t="s">
        <v>423</v>
      </c>
      <c r="G46" s="79" t="s">
        <v>12</v>
      </c>
      <c r="H46" s="45">
        <v>18529</v>
      </c>
      <c r="J46" s="1"/>
    </row>
    <row r="47" spans="1:12" ht="19.5">
      <c r="A47" s="25" t="s">
        <v>177</v>
      </c>
      <c r="B47" s="7" t="s">
        <v>37</v>
      </c>
      <c r="C47" s="8">
        <v>17</v>
      </c>
      <c r="D47" s="9" t="s">
        <v>5</v>
      </c>
      <c r="E47" s="9" t="s">
        <v>422</v>
      </c>
      <c r="F47" s="5" t="s">
        <v>423</v>
      </c>
      <c r="G47" s="79" t="s">
        <v>12</v>
      </c>
      <c r="H47" s="45">
        <v>30439</v>
      </c>
      <c r="J47" s="1"/>
    </row>
    <row r="48" spans="1:12" ht="19.5">
      <c r="A48" s="25" t="s">
        <v>183</v>
      </c>
      <c r="B48" s="7" t="s">
        <v>47</v>
      </c>
      <c r="C48" s="8">
        <v>18</v>
      </c>
      <c r="D48" s="9" t="s">
        <v>5</v>
      </c>
      <c r="E48" s="9" t="s">
        <v>422</v>
      </c>
      <c r="F48" s="5" t="s">
        <v>423</v>
      </c>
      <c r="G48" s="79" t="s">
        <v>12</v>
      </c>
      <c r="H48" s="45">
        <v>20661</v>
      </c>
      <c r="J48" s="1"/>
    </row>
    <row r="49" spans="1:10" ht="20.25" thickBot="1">
      <c r="A49" s="83" t="s">
        <v>196</v>
      </c>
      <c r="B49" s="84" t="s">
        <v>47</v>
      </c>
      <c r="C49" s="85">
        <v>20</v>
      </c>
      <c r="D49" s="86" t="s">
        <v>5</v>
      </c>
      <c r="E49" s="86" t="s">
        <v>422</v>
      </c>
      <c r="F49" s="87" t="s">
        <v>423</v>
      </c>
      <c r="G49" s="89" t="s">
        <v>12</v>
      </c>
      <c r="H49" s="88">
        <v>28018</v>
      </c>
      <c r="J49" s="1"/>
    </row>
    <row r="50" spans="1:10">
      <c r="G50" s="2"/>
      <c r="H50" s="1"/>
    </row>
    <row r="51" spans="1:10">
      <c r="G51" s="2"/>
      <c r="H51" s="1"/>
    </row>
    <row r="52" spans="1:10">
      <c r="G52" s="2"/>
      <c r="H52" s="1"/>
    </row>
    <row r="53" spans="1:10">
      <c r="G53" s="2"/>
      <c r="H53" s="1"/>
    </row>
    <row r="54" spans="1:10">
      <c r="G54" s="2"/>
      <c r="H54" s="1"/>
    </row>
    <row r="55" spans="1:10">
      <c r="G55" s="2"/>
      <c r="H55" s="1"/>
    </row>
    <row r="56" spans="1:10">
      <c r="G56" s="2"/>
      <c r="H56" s="1"/>
    </row>
    <row r="57" spans="1:10">
      <c r="G57" s="2"/>
      <c r="H57" s="1"/>
    </row>
    <row r="58" spans="1:10">
      <c r="G58" s="2"/>
      <c r="H58" s="1"/>
    </row>
    <row r="59" spans="1:10">
      <c r="G59" s="2"/>
      <c r="H59" s="1"/>
    </row>
    <row r="60" spans="1:10">
      <c r="G60" s="2"/>
      <c r="H60" s="1"/>
    </row>
    <row r="61" spans="1:10">
      <c r="G61" s="2"/>
      <c r="H61" s="1"/>
    </row>
    <row r="62" spans="1:10">
      <c r="G62" s="2"/>
      <c r="H62" s="1"/>
    </row>
    <row r="63" spans="1:10">
      <c r="G63" s="2"/>
      <c r="H63" s="1"/>
    </row>
    <row r="64" spans="1:10">
      <c r="G64" s="2"/>
      <c r="H64" s="1"/>
    </row>
    <row r="65" spans="7:8">
      <c r="G65" s="2"/>
      <c r="H65" s="1"/>
    </row>
    <row r="66" spans="7:8">
      <c r="G66" s="2"/>
      <c r="H66" s="1"/>
    </row>
    <row r="67" spans="7:8">
      <c r="G67" s="2"/>
      <c r="H67" s="1"/>
    </row>
    <row r="68" spans="7:8">
      <c r="G68" s="2"/>
      <c r="H68" s="1"/>
    </row>
    <row r="69" spans="7:8">
      <c r="G69" s="2"/>
      <c r="H69" s="1"/>
    </row>
    <row r="70" spans="7:8">
      <c r="G70" s="2"/>
      <c r="H70" s="1"/>
    </row>
    <row r="71" spans="7:8">
      <c r="G71" s="2"/>
      <c r="H71" s="1"/>
    </row>
    <row r="72" spans="7:8">
      <c r="G72" s="2"/>
      <c r="H72" s="1"/>
    </row>
    <row r="73" spans="7:8">
      <c r="G73" s="2"/>
      <c r="H73" s="1"/>
    </row>
    <row r="74" spans="7:8">
      <c r="G74" s="2"/>
      <c r="H74" s="1"/>
    </row>
    <row r="75" spans="7:8">
      <c r="G75" s="2"/>
      <c r="H75" s="1"/>
    </row>
    <row r="76" spans="7:8">
      <c r="G76" s="2"/>
      <c r="H76" s="1"/>
    </row>
    <row r="77" spans="7:8">
      <c r="G77" s="2"/>
      <c r="H77" s="1"/>
    </row>
    <row r="78" spans="7:8">
      <c r="G78" s="2"/>
      <c r="H78" s="1"/>
    </row>
    <row r="79" spans="7:8">
      <c r="G79" s="2"/>
      <c r="H79" s="1"/>
    </row>
    <row r="80" spans="7:8">
      <c r="G80" s="2"/>
      <c r="H80" s="1"/>
    </row>
    <row r="81" spans="7:8">
      <c r="G81" s="2"/>
      <c r="H81" s="1"/>
    </row>
    <row r="82" spans="7:8">
      <c r="G82" s="2"/>
      <c r="H82" s="1"/>
    </row>
    <row r="83" spans="7:8">
      <c r="G83" s="2"/>
      <c r="H83" s="1"/>
    </row>
    <row r="84" spans="7:8">
      <c r="G84" s="2"/>
      <c r="H84" s="1"/>
    </row>
    <row r="85" spans="7:8">
      <c r="G85" s="2"/>
      <c r="H85" s="1"/>
    </row>
    <row r="86" spans="7:8">
      <c r="G86" s="2"/>
      <c r="H86" s="1"/>
    </row>
    <row r="87" spans="7:8">
      <c r="G87" s="2"/>
      <c r="H87" s="1"/>
    </row>
    <row r="88" spans="7:8">
      <c r="G88" s="2"/>
      <c r="H88" s="1"/>
    </row>
    <row r="89" spans="7:8">
      <c r="G89" s="2"/>
      <c r="H89" s="1"/>
    </row>
    <row r="90" spans="7:8">
      <c r="G90" s="2"/>
      <c r="H90" s="1"/>
    </row>
    <row r="91" spans="7:8">
      <c r="G91" s="2"/>
      <c r="H91" s="1"/>
    </row>
    <row r="92" spans="7:8">
      <c r="G92" s="2"/>
      <c r="H92" s="1"/>
    </row>
    <row r="93" spans="7:8">
      <c r="G93" s="2"/>
      <c r="H93" s="1"/>
    </row>
    <row r="94" spans="7:8">
      <c r="G94" s="2"/>
      <c r="H94" s="1"/>
    </row>
    <row r="95" spans="7:8">
      <c r="G95" s="2"/>
      <c r="H95" s="1"/>
    </row>
    <row r="96" spans="7:8">
      <c r="G96" s="2"/>
      <c r="H96" s="1"/>
    </row>
    <row r="97" spans="7:8">
      <c r="G97" s="2"/>
      <c r="H97" s="1"/>
    </row>
    <row r="98" spans="7:8">
      <c r="G98" s="2"/>
      <c r="H98" s="1"/>
    </row>
    <row r="99" spans="7:8">
      <c r="G99" s="2"/>
      <c r="H99" s="1"/>
    </row>
    <row r="100" spans="7:8">
      <c r="G100" s="2"/>
      <c r="H100" s="1"/>
    </row>
    <row r="101" spans="7:8">
      <c r="G101" s="2"/>
      <c r="H101" s="1"/>
    </row>
    <row r="102" spans="7:8">
      <c r="G102" s="2"/>
      <c r="H102" s="1"/>
    </row>
    <row r="103" spans="7:8">
      <c r="G103" s="2"/>
      <c r="H103" s="1"/>
    </row>
    <row r="104" spans="7:8">
      <c r="G104" s="2"/>
      <c r="H104" s="1"/>
    </row>
    <row r="105" spans="7:8">
      <c r="G105" s="2"/>
      <c r="H105" s="1"/>
    </row>
    <row r="106" spans="7:8">
      <c r="G106" s="2"/>
      <c r="H106" s="1"/>
    </row>
    <row r="107" spans="7:8">
      <c r="G107" s="2"/>
      <c r="H107" s="1"/>
    </row>
    <row r="108" spans="7:8">
      <c r="G108" s="2"/>
      <c r="H108" s="1"/>
    </row>
    <row r="109" spans="7:8">
      <c r="G109" s="2"/>
      <c r="H109" s="1"/>
    </row>
    <row r="110" spans="7:8">
      <c r="G110" s="2"/>
      <c r="H110" s="1"/>
    </row>
    <row r="111" spans="7:8">
      <c r="G111" s="2"/>
      <c r="H111" s="1"/>
    </row>
    <row r="112" spans="7:8">
      <c r="G112" s="2"/>
      <c r="H112" s="1"/>
    </row>
    <row r="113" spans="7:8">
      <c r="G113" s="2"/>
      <c r="H113" s="1"/>
    </row>
    <row r="114" spans="7:8">
      <c r="G114" s="2"/>
      <c r="H114" s="1"/>
    </row>
    <row r="115" spans="7:8">
      <c r="G115" s="2"/>
      <c r="H115" s="1"/>
    </row>
    <row r="116" spans="7:8">
      <c r="G116" s="2"/>
      <c r="H116" s="1"/>
    </row>
    <row r="117" spans="7:8">
      <c r="G117" s="2"/>
      <c r="H117" s="1"/>
    </row>
    <row r="118" spans="7:8">
      <c r="G118" s="2"/>
      <c r="H118" s="1"/>
    </row>
    <row r="119" spans="7:8">
      <c r="G119" s="2"/>
      <c r="H119" s="1"/>
    </row>
    <row r="120" spans="7:8">
      <c r="G120" s="2"/>
      <c r="H120" s="1"/>
    </row>
    <row r="121" spans="7:8">
      <c r="G121" s="2"/>
      <c r="H121" s="1"/>
    </row>
    <row r="122" spans="7:8">
      <c r="G122" s="2"/>
      <c r="H122" s="1"/>
    </row>
    <row r="123" spans="7:8">
      <c r="G123" s="2"/>
      <c r="H123" s="1"/>
    </row>
    <row r="124" spans="7:8">
      <c r="G124" s="2"/>
      <c r="H124" s="1"/>
    </row>
    <row r="125" spans="7:8">
      <c r="G125" s="2"/>
      <c r="H125" s="1"/>
    </row>
    <row r="126" spans="7:8">
      <c r="G126" s="2"/>
      <c r="H126" s="1"/>
    </row>
    <row r="127" spans="7:8">
      <c r="G127" s="2"/>
      <c r="H127" s="1"/>
    </row>
    <row r="128" spans="7:8">
      <c r="G128" s="2"/>
      <c r="H128" s="1"/>
    </row>
    <row r="129" spans="7:8">
      <c r="G129" s="2"/>
      <c r="H129" s="1"/>
    </row>
    <row r="130" spans="7:8">
      <c r="G130" s="2"/>
      <c r="H130" s="1"/>
    </row>
    <row r="131" spans="7:8">
      <c r="G131" s="2"/>
      <c r="H131" s="1"/>
    </row>
    <row r="132" spans="7:8">
      <c r="G132" s="2"/>
      <c r="H132" s="1"/>
    </row>
    <row r="133" spans="7:8">
      <c r="G133" s="2"/>
      <c r="H133" s="1"/>
    </row>
    <row r="134" spans="7:8">
      <c r="G134" s="2"/>
      <c r="H134" s="1"/>
    </row>
    <row r="135" spans="7:8">
      <c r="G135" s="2"/>
      <c r="H135" s="1"/>
    </row>
    <row r="136" spans="7:8">
      <c r="G136" s="2"/>
      <c r="H136" s="1"/>
    </row>
    <row r="137" spans="7:8">
      <c r="G137" s="2"/>
      <c r="H137" s="1"/>
    </row>
    <row r="138" spans="7:8">
      <c r="G138" s="2"/>
      <c r="H138" s="1"/>
    </row>
    <row r="139" spans="7:8">
      <c r="G139" s="2"/>
      <c r="H139" s="1"/>
    </row>
    <row r="140" spans="7:8">
      <c r="G140" s="2"/>
      <c r="H140" s="1"/>
    </row>
    <row r="141" spans="7:8">
      <c r="G141" s="2"/>
      <c r="H141" s="1"/>
    </row>
  </sheetData>
  <sortState ref="A10:H49">
    <sortCondition ref="G10:G49"/>
    <sortCondition ref="E10:E49"/>
    <sortCondition ref="D10:D49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70" workbookViewId="0">
      <selection sqref="A1:G1"/>
    </sheetView>
  </sheetViews>
  <sheetFormatPr baseColWidth="10" defaultRowHeight="18.7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106" t="s">
        <v>7</v>
      </c>
      <c r="B1" s="106"/>
      <c r="C1" s="106"/>
      <c r="D1" s="106"/>
      <c r="E1" s="106"/>
      <c r="F1" s="106"/>
      <c r="G1" s="106"/>
    </row>
    <row r="2" spans="1:10" ht="30.75">
      <c r="A2" s="106" t="s">
        <v>8</v>
      </c>
      <c r="B2" s="106"/>
      <c r="C2" s="106"/>
      <c r="D2" s="106"/>
      <c r="E2" s="106"/>
      <c r="F2" s="106"/>
      <c r="G2" s="106"/>
    </row>
    <row r="3" spans="1:10" ht="25.5">
      <c r="A3" s="109" t="str">
        <f>'CAB 0-9'!A3:G3</f>
        <v>MAR DEL PLATA GOLF CLUB</v>
      </c>
      <c r="B3" s="109"/>
      <c r="C3" s="109"/>
      <c r="D3" s="109"/>
      <c r="E3" s="109"/>
      <c r="F3" s="109"/>
      <c r="G3" s="109"/>
    </row>
    <row r="4" spans="1:10" ht="25.5">
      <c r="A4" s="109" t="s">
        <v>33</v>
      </c>
      <c r="B4" s="109"/>
      <c r="C4" s="109"/>
      <c r="D4" s="109"/>
      <c r="E4" s="109"/>
      <c r="F4" s="109"/>
      <c r="G4" s="109"/>
    </row>
    <row r="5" spans="1:10" ht="20.25">
      <c r="A5" s="107" t="str">
        <f>'CAB 0-9'!A5:G5</f>
        <v>4° FECHA DE MAYORES</v>
      </c>
      <c r="B5" s="107"/>
      <c r="C5" s="107"/>
      <c r="D5" s="107"/>
      <c r="E5" s="107"/>
      <c r="F5" s="107"/>
      <c r="G5" s="107"/>
    </row>
    <row r="6" spans="1:10" ht="19.5">
      <c r="A6" s="108" t="s">
        <v>6</v>
      </c>
      <c r="B6" s="108"/>
      <c r="C6" s="108"/>
      <c r="D6" s="108"/>
      <c r="E6" s="108"/>
      <c r="F6" s="108"/>
      <c r="G6" s="108"/>
    </row>
    <row r="7" spans="1:10" ht="20.25" thickBot="1">
      <c r="A7" s="110" t="str">
        <f>'CAB 0-9'!A7:E7</f>
        <v>SABADO 22 DE JUNIO DE 2019</v>
      </c>
      <c r="B7" s="110"/>
      <c r="C7" s="110"/>
      <c r="D7" s="110"/>
      <c r="E7" s="110"/>
      <c r="F7" s="110"/>
      <c r="G7" s="110"/>
      <c r="H7" s="22"/>
    </row>
    <row r="8" spans="1:10" ht="20.25" thickBot="1">
      <c r="A8" s="103" t="s">
        <v>11</v>
      </c>
      <c r="B8" s="104"/>
      <c r="C8" s="104"/>
      <c r="D8" s="104"/>
      <c r="E8" s="104"/>
      <c r="F8" s="104"/>
      <c r="G8" s="105"/>
      <c r="H8" s="43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4" t="s">
        <v>19</v>
      </c>
      <c r="J9" s="23" t="s">
        <v>20</v>
      </c>
    </row>
    <row r="10" spans="1:10" ht="19.5">
      <c r="A10" s="25" t="s">
        <v>217</v>
      </c>
      <c r="B10" s="7" t="s">
        <v>131</v>
      </c>
      <c r="C10" s="8">
        <v>25</v>
      </c>
      <c r="D10" s="9">
        <v>49</v>
      </c>
      <c r="E10" s="9">
        <v>47</v>
      </c>
      <c r="F10" s="5">
        <f t="shared" ref="F10:F33" si="0">SUM(D10+E10)</f>
        <v>96</v>
      </c>
      <c r="G10" s="38">
        <f t="shared" ref="G10:G33" si="1">(F10-C10)</f>
        <v>71</v>
      </c>
      <c r="H10" s="45">
        <v>24910</v>
      </c>
      <c r="J10" s="24">
        <f>(E10-C10*0.5)</f>
        <v>34.5</v>
      </c>
    </row>
    <row r="11" spans="1:10" ht="19.5">
      <c r="A11" s="25" t="s">
        <v>226</v>
      </c>
      <c r="B11" s="7" t="s">
        <v>92</v>
      </c>
      <c r="C11" s="8">
        <v>28</v>
      </c>
      <c r="D11" s="9">
        <v>49</v>
      </c>
      <c r="E11" s="9">
        <v>50</v>
      </c>
      <c r="F11" s="5">
        <f t="shared" si="0"/>
        <v>99</v>
      </c>
      <c r="G11" s="38">
        <f t="shared" si="1"/>
        <v>71</v>
      </c>
      <c r="H11" s="45">
        <v>27603</v>
      </c>
      <c r="J11" s="24">
        <f t="shared" ref="J11:J33" si="2">(E11-C11*0.5)</f>
        <v>36</v>
      </c>
    </row>
    <row r="12" spans="1:10" ht="19.5">
      <c r="A12" s="25" t="s">
        <v>220</v>
      </c>
      <c r="B12" s="7" t="s">
        <v>121</v>
      </c>
      <c r="C12" s="8">
        <v>27</v>
      </c>
      <c r="D12" s="9">
        <v>49</v>
      </c>
      <c r="E12" s="9">
        <v>50</v>
      </c>
      <c r="F12" s="5">
        <f t="shared" si="0"/>
        <v>99</v>
      </c>
      <c r="G12" s="38">
        <f t="shared" si="1"/>
        <v>72</v>
      </c>
      <c r="H12" s="45">
        <v>28063</v>
      </c>
      <c r="J12" s="24">
        <f t="shared" si="2"/>
        <v>36.5</v>
      </c>
    </row>
    <row r="13" spans="1:10" ht="19.5">
      <c r="A13" s="25" t="s">
        <v>219</v>
      </c>
      <c r="B13" s="7" t="s">
        <v>53</v>
      </c>
      <c r="C13" s="8">
        <v>26</v>
      </c>
      <c r="D13" s="9">
        <v>48</v>
      </c>
      <c r="E13" s="9">
        <v>53</v>
      </c>
      <c r="F13" s="5">
        <f t="shared" si="0"/>
        <v>101</v>
      </c>
      <c r="G13" s="38">
        <f t="shared" si="1"/>
        <v>75</v>
      </c>
      <c r="H13" s="45">
        <v>23770</v>
      </c>
      <c r="J13" s="24">
        <f t="shared" si="2"/>
        <v>40</v>
      </c>
    </row>
    <row r="14" spans="1:10" ht="19.5">
      <c r="A14" s="25" t="s">
        <v>235</v>
      </c>
      <c r="B14" s="7" t="s">
        <v>39</v>
      </c>
      <c r="C14" s="8">
        <v>31</v>
      </c>
      <c r="D14" s="9">
        <v>52</v>
      </c>
      <c r="E14" s="9">
        <v>54</v>
      </c>
      <c r="F14" s="5">
        <f t="shared" si="0"/>
        <v>106</v>
      </c>
      <c r="G14" s="38">
        <f t="shared" si="1"/>
        <v>75</v>
      </c>
      <c r="H14" s="45">
        <v>23137</v>
      </c>
      <c r="J14" s="24">
        <f t="shared" si="2"/>
        <v>38.5</v>
      </c>
    </row>
    <row r="15" spans="1:10" ht="19.5">
      <c r="A15" s="25" t="s">
        <v>215</v>
      </c>
      <c r="B15" s="7" t="s">
        <v>37</v>
      </c>
      <c r="C15" s="8">
        <v>25</v>
      </c>
      <c r="D15" s="9">
        <v>43</v>
      </c>
      <c r="E15" s="9">
        <v>57</v>
      </c>
      <c r="F15" s="5">
        <f t="shared" si="0"/>
        <v>100</v>
      </c>
      <c r="G15" s="38">
        <f t="shared" si="1"/>
        <v>75</v>
      </c>
      <c r="H15" s="45">
        <v>18580</v>
      </c>
      <c r="J15" s="24">
        <f t="shared" si="2"/>
        <v>44.5</v>
      </c>
    </row>
    <row r="16" spans="1:10" ht="19.5">
      <c r="A16" s="25" t="s">
        <v>229</v>
      </c>
      <c r="B16" s="7" t="s">
        <v>39</v>
      </c>
      <c r="C16" s="8">
        <v>28</v>
      </c>
      <c r="D16" s="9">
        <v>50</v>
      </c>
      <c r="E16" s="9">
        <v>54</v>
      </c>
      <c r="F16" s="5">
        <f t="shared" si="0"/>
        <v>104</v>
      </c>
      <c r="G16" s="38">
        <f t="shared" si="1"/>
        <v>76</v>
      </c>
      <c r="H16" s="45">
        <v>26907</v>
      </c>
      <c r="J16" s="24">
        <f t="shared" si="2"/>
        <v>40</v>
      </c>
    </row>
    <row r="17" spans="1:10" ht="19.5">
      <c r="A17" s="25" t="s">
        <v>213</v>
      </c>
      <c r="B17" s="7" t="s">
        <v>92</v>
      </c>
      <c r="C17" s="8">
        <v>25</v>
      </c>
      <c r="D17" s="9">
        <v>49</v>
      </c>
      <c r="E17" s="9">
        <v>53</v>
      </c>
      <c r="F17" s="5">
        <f t="shared" si="0"/>
        <v>102</v>
      </c>
      <c r="G17" s="38">
        <f t="shared" si="1"/>
        <v>77</v>
      </c>
      <c r="H17" s="45">
        <v>18117</v>
      </c>
      <c r="J17" s="24">
        <f t="shared" si="2"/>
        <v>40.5</v>
      </c>
    </row>
    <row r="18" spans="1:10" ht="19.5">
      <c r="A18" s="25" t="s">
        <v>223</v>
      </c>
      <c r="B18" s="7" t="s">
        <v>43</v>
      </c>
      <c r="C18" s="8">
        <v>27</v>
      </c>
      <c r="D18" s="9">
        <v>48</v>
      </c>
      <c r="E18" s="9">
        <v>56</v>
      </c>
      <c r="F18" s="5">
        <f t="shared" si="0"/>
        <v>104</v>
      </c>
      <c r="G18" s="38">
        <f t="shared" si="1"/>
        <v>77</v>
      </c>
      <c r="H18" s="45">
        <v>21777</v>
      </c>
      <c r="J18" s="24">
        <f t="shared" si="2"/>
        <v>42.5</v>
      </c>
    </row>
    <row r="19" spans="1:10" ht="19.5">
      <c r="A19" s="25" t="s">
        <v>214</v>
      </c>
      <c r="B19" s="7" t="s">
        <v>49</v>
      </c>
      <c r="C19" s="8">
        <v>25</v>
      </c>
      <c r="D19" s="9">
        <v>52</v>
      </c>
      <c r="E19" s="9">
        <v>51</v>
      </c>
      <c r="F19" s="5">
        <f t="shared" si="0"/>
        <v>103</v>
      </c>
      <c r="G19" s="38">
        <f t="shared" si="1"/>
        <v>78</v>
      </c>
      <c r="H19" s="45">
        <v>20401</v>
      </c>
      <c r="J19" s="24">
        <f t="shared" si="2"/>
        <v>38.5</v>
      </c>
    </row>
    <row r="20" spans="1:10" ht="19.5">
      <c r="A20" s="25" t="s">
        <v>225</v>
      </c>
      <c r="B20" s="7" t="s">
        <v>92</v>
      </c>
      <c r="C20" s="8">
        <v>28</v>
      </c>
      <c r="D20" s="9">
        <v>55</v>
      </c>
      <c r="E20" s="9">
        <v>51</v>
      </c>
      <c r="F20" s="5">
        <f t="shared" si="0"/>
        <v>106</v>
      </c>
      <c r="G20" s="38">
        <f t="shared" si="1"/>
        <v>78</v>
      </c>
      <c r="H20" s="45">
        <v>22524</v>
      </c>
      <c r="J20" s="24">
        <f t="shared" si="2"/>
        <v>37</v>
      </c>
    </row>
    <row r="21" spans="1:10" ht="19.5">
      <c r="A21" s="25" t="s">
        <v>232</v>
      </c>
      <c r="B21" s="7" t="s">
        <v>39</v>
      </c>
      <c r="C21" s="8">
        <v>29</v>
      </c>
      <c r="D21" s="9">
        <v>52</v>
      </c>
      <c r="E21" s="9">
        <v>55</v>
      </c>
      <c r="F21" s="5">
        <f t="shared" si="0"/>
        <v>107</v>
      </c>
      <c r="G21" s="38">
        <f t="shared" si="1"/>
        <v>78</v>
      </c>
      <c r="H21" s="45">
        <v>27470</v>
      </c>
      <c r="J21" s="24">
        <f t="shared" si="2"/>
        <v>40.5</v>
      </c>
    </row>
    <row r="22" spans="1:10" ht="19.5">
      <c r="A22" s="25" t="s">
        <v>216</v>
      </c>
      <c r="B22" s="7" t="s">
        <v>39</v>
      </c>
      <c r="C22" s="8">
        <v>25</v>
      </c>
      <c r="D22" s="9">
        <v>53</v>
      </c>
      <c r="E22" s="9">
        <v>52</v>
      </c>
      <c r="F22" s="5">
        <f t="shared" si="0"/>
        <v>105</v>
      </c>
      <c r="G22" s="38">
        <f t="shared" si="1"/>
        <v>80</v>
      </c>
      <c r="H22" s="45">
        <v>21010</v>
      </c>
      <c r="J22" s="24">
        <f t="shared" si="2"/>
        <v>39.5</v>
      </c>
    </row>
    <row r="23" spans="1:10" ht="19.5">
      <c r="A23" s="25" t="s">
        <v>221</v>
      </c>
      <c r="B23" s="7" t="s">
        <v>43</v>
      </c>
      <c r="C23" s="8">
        <v>27</v>
      </c>
      <c r="D23" s="9">
        <v>55</v>
      </c>
      <c r="E23" s="9">
        <v>53</v>
      </c>
      <c r="F23" s="5">
        <f t="shared" si="0"/>
        <v>108</v>
      </c>
      <c r="G23" s="38">
        <f t="shared" si="1"/>
        <v>81</v>
      </c>
      <c r="H23" s="45">
        <v>20219</v>
      </c>
      <c r="J23" s="24">
        <f t="shared" si="2"/>
        <v>39.5</v>
      </c>
    </row>
    <row r="24" spans="1:10" ht="19.5">
      <c r="A24" s="25" t="s">
        <v>227</v>
      </c>
      <c r="B24" s="7" t="s">
        <v>43</v>
      </c>
      <c r="C24" s="8">
        <v>28</v>
      </c>
      <c r="D24" s="9">
        <v>53</v>
      </c>
      <c r="E24" s="9">
        <v>56</v>
      </c>
      <c r="F24" s="5">
        <f t="shared" si="0"/>
        <v>109</v>
      </c>
      <c r="G24" s="38">
        <f t="shared" si="1"/>
        <v>81</v>
      </c>
      <c r="H24" s="45">
        <v>20677</v>
      </c>
      <c r="J24" s="24">
        <f t="shared" si="2"/>
        <v>42</v>
      </c>
    </row>
    <row r="25" spans="1:10" ht="19.5">
      <c r="A25" s="25" t="s">
        <v>224</v>
      </c>
      <c r="B25" s="7" t="s">
        <v>39</v>
      </c>
      <c r="C25" s="8">
        <v>27</v>
      </c>
      <c r="D25" s="9">
        <v>56</v>
      </c>
      <c r="E25" s="9">
        <v>53</v>
      </c>
      <c r="F25" s="5">
        <f t="shared" si="0"/>
        <v>109</v>
      </c>
      <c r="G25" s="38">
        <f t="shared" si="1"/>
        <v>82</v>
      </c>
      <c r="H25" s="45">
        <v>24938</v>
      </c>
      <c r="J25" s="24">
        <f t="shared" si="2"/>
        <v>39.5</v>
      </c>
    </row>
    <row r="26" spans="1:10" ht="19.5">
      <c r="A26" s="25" t="s">
        <v>228</v>
      </c>
      <c r="B26" s="7" t="s">
        <v>39</v>
      </c>
      <c r="C26" s="8">
        <v>28</v>
      </c>
      <c r="D26" s="9">
        <v>56</v>
      </c>
      <c r="E26" s="9">
        <v>56</v>
      </c>
      <c r="F26" s="5">
        <f t="shared" si="0"/>
        <v>112</v>
      </c>
      <c r="G26" s="38">
        <f t="shared" si="1"/>
        <v>84</v>
      </c>
      <c r="H26" s="45">
        <v>24729</v>
      </c>
      <c r="J26" s="24">
        <f t="shared" si="2"/>
        <v>42</v>
      </c>
    </row>
    <row r="27" spans="1:10" ht="19.5">
      <c r="A27" s="25" t="s">
        <v>237</v>
      </c>
      <c r="B27" s="7" t="s">
        <v>39</v>
      </c>
      <c r="C27" s="8">
        <v>33</v>
      </c>
      <c r="D27" s="9">
        <v>62</v>
      </c>
      <c r="E27" s="9">
        <v>56</v>
      </c>
      <c r="F27" s="5">
        <f t="shared" si="0"/>
        <v>118</v>
      </c>
      <c r="G27" s="38">
        <f t="shared" si="1"/>
        <v>85</v>
      </c>
      <c r="H27" s="45">
        <v>23458</v>
      </c>
      <c r="J27" s="24">
        <f t="shared" si="2"/>
        <v>39.5</v>
      </c>
    </row>
    <row r="28" spans="1:10" ht="19.5">
      <c r="A28" s="25" t="s">
        <v>230</v>
      </c>
      <c r="B28" s="7" t="s">
        <v>43</v>
      </c>
      <c r="C28" s="8">
        <v>29</v>
      </c>
      <c r="D28" s="9">
        <v>54</v>
      </c>
      <c r="E28" s="9">
        <v>60</v>
      </c>
      <c r="F28" s="5">
        <f t="shared" si="0"/>
        <v>114</v>
      </c>
      <c r="G28" s="38">
        <f t="shared" si="1"/>
        <v>85</v>
      </c>
      <c r="H28" s="45">
        <v>23423</v>
      </c>
      <c r="J28" s="24">
        <f t="shared" si="2"/>
        <v>45.5</v>
      </c>
    </row>
    <row r="29" spans="1:10" ht="19.5">
      <c r="A29" s="25" t="s">
        <v>218</v>
      </c>
      <c r="B29" s="7" t="s">
        <v>92</v>
      </c>
      <c r="C29" s="8">
        <v>26</v>
      </c>
      <c r="D29" s="9">
        <v>54</v>
      </c>
      <c r="E29" s="9">
        <v>58</v>
      </c>
      <c r="F29" s="5">
        <f t="shared" si="0"/>
        <v>112</v>
      </c>
      <c r="G29" s="38">
        <f t="shared" si="1"/>
        <v>86</v>
      </c>
      <c r="H29" s="45">
        <v>23974</v>
      </c>
      <c r="J29" s="24">
        <f t="shared" si="2"/>
        <v>45</v>
      </c>
    </row>
    <row r="30" spans="1:10" ht="19.5">
      <c r="A30" s="25" t="s">
        <v>234</v>
      </c>
      <c r="B30" s="7" t="s">
        <v>43</v>
      </c>
      <c r="C30" s="8">
        <v>30</v>
      </c>
      <c r="D30" s="9">
        <v>56</v>
      </c>
      <c r="E30" s="9">
        <v>60</v>
      </c>
      <c r="F30" s="5">
        <f t="shared" si="0"/>
        <v>116</v>
      </c>
      <c r="G30" s="38">
        <f t="shared" si="1"/>
        <v>86</v>
      </c>
      <c r="H30" s="45">
        <v>29497</v>
      </c>
      <c r="J30" s="24">
        <f t="shared" si="2"/>
        <v>45</v>
      </c>
    </row>
    <row r="31" spans="1:10" ht="19.5">
      <c r="A31" s="25" t="s">
        <v>238</v>
      </c>
      <c r="B31" s="7" t="s">
        <v>43</v>
      </c>
      <c r="C31" s="8">
        <v>33</v>
      </c>
      <c r="D31" s="9">
        <v>59</v>
      </c>
      <c r="E31" s="9">
        <v>60</v>
      </c>
      <c r="F31" s="5">
        <f t="shared" si="0"/>
        <v>119</v>
      </c>
      <c r="G31" s="38">
        <f t="shared" si="1"/>
        <v>86</v>
      </c>
      <c r="H31" s="45">
        <v>17187</v>
      </c>
      <c r="J31" s="24">
        <f t="shared" si="2"/>
        <v>43.5</v>
      </c>
    </row>
    <row r="32" spans="1:10" ht="19.5">
      <c r="A32" s="25" t="s">
        <v>233</v>
      </c>
      <c r="B32" s="7" t="s">
        <v>39</v>
      </c>
      <c r="C32" s="8">
        <v>29</v>
      </c>
      <c r="D32" s="9">
        <v>59</v>
      </c>
      <c r="E32" s="9">
        <v>58</v>
      </c>
      <c r="F32" s="5">
        <f t="shared" si="0"/>
        <v>117</v>
      </c>
      <c r="G32" s="38">
        <f t="shared" si="1"/>
        <v>88</v>
      </c>
      <c r="H32" s="45">
        <v>21522</v>
      </c>
      <c r="J32" s="24">
        <f t="shared" si="2"/>
        <v>43.5</v>
      </c>
    </row>
    <row r="33" spans="1:10" ht="19.5">
      <c r="A33" s="25" t="s">
        <v>236</v>
      </c>
      <c r="B33" s="7" t="s">
        <v>39</v>
      </c>
      <c r="C33" s="8">
        <v>32</v>
      </c>
      <c r="D33" s="9">
        <v>61</v>
      </c>
      <c r="E33" s="9">
        <v>60</v>
      </c>
      <c r="F33" s="5">
        <f t="shared" si="0"/>
        <v>121</v>
      </c>
      <c r="G33" s="38">
        <f t="shared" si="1"/>
        <v>89</v>
      </c>
      <c r="H33" s="45">
        <v>16955</v>
      </c>
      <c r="J33" s="24">
        <f t="shared" si="2"/>
        <v>44</v>
      </c>
    </row>
    <row r="34" spans="1:10" ht="19.5">
      <c r="A34" s="80" t="s">
        <v>222</v>
      </c>
      <c r="B34" s="7" t="s">
        <v>43</v>
      </c>
      <c r="C34" s="8">
        <v>27</v>
      </c>
      <c r="D34" s="81" t="s">
        <v>12</v>
      </c>
      <c r="E34" s="81" t="s">
        <v>12</v>
      </c>
      <c r="F34" s="82" t="s">
        <v>12</v>
      </c>
      <c r="G34" s="79" t="s">
        <v>12</v>
      </c>
      <c r="H34" s="45">
        <v>29804</v>
      </c>
      <c r="J34" s="1"/>
    </row>
    <row r="35" spans="1:10" ht="20.25" thickBot="1">
      <c r="A35" s="83" t="s">
        <v>231</v>
      </c>
      <c r="B35" s="84" t="s">
        <v>39</v>
      </c>
      <c r="C35" s="85">
        <v>29</v>
      </c>
      <c r="D35" s="86" t="s">
        <v>5</v>
      </c>
      <c r="E35" s="86" t="s">
        <v>422</v>
      </c>
      <c r="F35" s="87" t="s">
        <v>423</v>
      </c>
      <c r="G35" s="89" t="s">
        <v>12</v>
      </c>
      <c r="H35" s="88">
        <v>23376</v>
      </c>
      <c r="J35" s="1"/>
    </row>
    <row r="36" spans="1:10">
      <c r="J36" s="1"/>
    </row>
    <row r="37" spans="1:10">
      <c r="J37" s="1"/>
    </row>
    <row r="38" spans="1:10">
      <c r="J38" s="1"/>
    </row>
  </sheetData>
  <sortState ref="A10:H35">
    <sortCondition ref="G10:G35"/>
    <sortCondition ref="E10:E35"/>
    <sortCondition ref="D10:D35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70" zoomScaleNormal="70" workbookViewId="0">
      <selection sqref="A1:G1"/>
    </sheetView>
  </sheetViews>
  <sheetFormatPr baseColWidth="10" defaultRowHeight="18.7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106" t="s">
        <v>7</v>
      </c>
      <c r="B1" s="106"/>
      <c r="C1" s="106"/>
      <c r="D1" s="106"/>
      <c r="E1" s="106"/>
      <c r="F1" s="106"/>
      <c r="G1" s="106"/>
    </row>
    <row r="2" spans="1:10" ht="30.75">
      <c r="A2" s="106" t="s">
        <v>8</v>
      </c>
      <c r="B2" s="106"/>
      <c r="C2" s="106"/>
      <c r="D2" s="106"/>
      <c r="E2" s="106"/>
      <c r="F2" s="106"/>
      <c r="G2" s="106"/>
    </row>
    <row r="3" spans="1:10" ht="25.5">
      <c r="A3" s="109" t="str">
        <f>'CAB 0-9'!A3:G3</f>
        <v>MAR DEL PLATA GOLF CLUB</v>
      </c>
      <c r="B3" s="109"/>
      <c r="C3" s="109"/>
      <c r="D3" s="109"/>
      <c r="E3" s="109"/>
      <c r="F3" s="109"/>
      <c r="G3" s="109"/>
    </row>
    <row r="4" spans="1:10" ht="25.5">
      <c r="A4" s="109" t="s">
        <v>33</v>
      </c>
      <c r="B4" s="109"/>
      <c r="C4" s="109"/>
      <c r="D4" s="109"/>
      <c r="E4" s="109"/>
      <c r="F4" s="109"/>
      <c r="G4" s="109"/>
    </row>
    <row r="5" spans="1:10" ht="20.25">
      <c r="A5" s="107" t="str">
        <f>'CAB 0-9'!A5:G5</f>
        <v>4° FECHA DE MAYORES</v>
      </c>
      <c r="B5" s="107"/>
      <c r="C5" s="107"/>
      <c r="D5" s="107"/>
      <c r="E5" s="107"/>
      <c r="F5" s="107"/>
      <c r="G5" s="107"/>
    </row>
    <row r="6" spans="1:10" ht="19.5">
      <c r="A6" s="108" t="s">
        <v>6</v>
      </c>
      <c r="B6" s="108"/>
      <c r="C6" s="108"/>
      <c r="D6" s="108"/>
      <c r="E6" s="108"/>
      <c r="F6" s="108"/>
      <c r="G6" s="108"/>
    </row>
    <row r="7" spans="1:10" ht="20.25" thickBot="1">
      <c r="A7" s="111" t="str">
        <f>'CAB 0-9'!A7:E7</f>
        <v>SABADO 22 DE JUNIO DE 2019</v>
      </c>
      <c r="B7" s="111"/>
      <c r="C7" s="111"/>
      <c r="D7" s="111"/>
      <c r="E7" s="111"/>
      <c r="F7" s="111"/>
      <c r="G7" s="111"/>
      <c r="H7" s="22"/>
    </row>
    <row r="8" spans="1:10" ht="20.25" thickBot="1">
      <c r="A8" s="103" t="s">
        <v>29</v>
      </c>
      <c r="B8" s="104"/>
      <c r="C8" s="104"/>
      <c r="D8" s="104"/>
      <c r="E8" s="104"/>
      <c r="F8" s="104"/>
      <c r="G8" s="105"/>
    </row>
    <row r="9" spans="1:10" s="3" customFormat="1" ht="20.25" thickBot="1">
      <c r="A9" s="4" t="s">
        <v>14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6" t="s">
        <v>19</v>
      </c>
      <c r="J9" s="23" t="s">
        <v>20</v>
      </c>
    </row>
    <row r="10" spans="1:10" ht="19.5">
      <c r="A10" s="25" t="s">
        <v>248</v>
      </c>
      <c r="B10" s="7" t="s">
        <v>47</v>
      </c>
      <c r="C10" s="8">
        <v>25</v>
      </c>
      <c r="D10" s="9">
        <v>47</v>
      </c>
      <c r="E10" s="9">
        <v>46</v>
      </c>
      <c r="F10" s="5">
        <f t="shared" ref="F10:F18" si="0">SUM(D10+E10)</f>
        <v>93</v>
      </c>
      <c r="G10" s="38">
        <f t="shared" ref="G10:G18" si="1">(F10-C10)</f>
        <v>68</v>
      </c>
      <c r="H10" s="45">
        <v>21908</v>
      </c>
      <c r="J10" s="24">
        <f t="shared" ref="J10:J18" si="2">(E10-C10*0.5)</f>
        <v>33.5</v>
      </c>
    </row>
    <row r="11" spans="1:10" ht="19.5">
      <c r="A11" s="25" t="s">
        <v>239</v>
      </c>
      <c r="B11" s="7" t="s">
        <v>47</v>
      </c>
      <c r="C11" s="8">
        <v>0</v>
      </c>
      <c r="D11" s="9">
        <v>38</v>
      </c>
      <c r="E11" s="9">
        <v>35</v>
      </c>
      <c r="F11" s="5">
        <f t="shared" si="0"/>
        <v>73</v>
      </c>
      <c r="G11" s="38">
        <f t="shared" si="1"/>
        <v>73</v>
      </c>
      <c r="H11" s="45">
        <v>25922</v>
      </c>
      <c r="J11" s="24">
        <f t="shared" si="2"/>
        <v>35</v>
      </c>
    </row>
    <row r="12" spans="1:10" ht="19.5">
      <c r="A12" s="25" t="s">
        <v>243</v>
      </c>
      <c r="B12" s="7" t="s">
        <v>47</v>
      </c>
      <c r="C12" s="8">
        <v>11</v>
      </c>
      <c r="D12" s="9">
        <v>45</v>
      </c>
      <c r="E12" s="9">
        <v>43</v>
      </c>
      <c r="F12" s="5">
        <f t="shared" si="0"/>
        <v>88</v>
      </c>
      <c r="G12" s="38">
        <f t="shared" si="1"/>
        <v>77</v>
      </c>
      <c r="H12" s="45">
        <v>23439</v>
      </c>
      <c r="J12" s="24">
        <f t="shared" si="2"/>
        <v>37.5</v>
      </c>
    </row>
    <row r="13" spans="1:10" ht="19.5">
      <c r="A13" s="25" t="s">
        <v>245</v>
      </c>
      <c r="B13" s="7" t="s">
        <v>103</v>
      </c>
      <c r="C13" s="8">
        <v>16</v>
      </c>
      <c r="D13" s="9">
        <v>46</v>
      </c>
      <c r="E13" s="9">
        <v>47</v>
      </c>
      <c r="F13" s="5">
        <f t="shared" si="0"/>
        <v>93</v>
      </c>
      <c r="G13" s="38">
        <f t="shared" si="1"/>
        <v>77</v>
      </c>
      <c r="H13" s="45">
        <v>23874</v>
      </c>
      <c r="J13" s="24">
        <f t="shared" si="2"/>
        <v>39</v>
      </c>
    </row>
    <row r="14" spans="1:10" ht="19.5">
      <c r="A14" s="25" t="s">
        <v>247</v>
      </c>
      <c r="B14" s="7" t="s">
        <v>103</v>
      </c>
      <c r="C14" s="8">
        <v>22</v>
      </c>
      <c r="D14" s="9">
        <v>46</v>
      </c>
      <c r="E14" s="9">
        <v>53</v>
      </c>
      <c r="F14" s="5">
        <f t="shared" si="0"/>
        <v>99</v>
      </c>
      <c r="G14" s="38">
        <f t="shared" si="1"/>
        <v>77</v>
      </c>
      <c r="H14" s="45">
        <v>24186</v>
      </c>
      <c r="J14" s="24">
        <f t="shared" si="2"/>
        <v>42</v>
      </c>
    </row>
    <row r="15" spans="1:10" ht="19.5">
      <c r="A15" s="25" t="s">
        <v>240</v>
      </c>
      <c r="B15" s="7" t="s">
        <v>47</v>
      </c>
      <c r="C15" s="8">
        <v>3</v>
      </c>
      <c r="D15" s="9">
        <v>38</v>
      </c>
      <c r="E15" s="9">
        <v>44</v>
      </c>
      <c r="F15" s="5">
        <f t="shared" si="0"/>
        <v>82</v>
      </c>
      <c r="G15" s="38">
        <f t="shared" si="1"/>
        <v>79</v>
      </c>
      <c r="H15" s="45">
        <v>33060</v>
      </c>
      <c r="J15" s="24">
        <f t="shared" si="2"/>
        <v>42.5</v>
      </c>
    </row>
    <row r="16" spans="1:10" ht="19.5">
      <c r="A16" s="25" t="s">
        <v>241</v>
      </c>
      <c r="B16" s="7" t="s">
        <v>47</v>
      </c>
      <c r="C16" s="8">
        <v>6</v>
      </c>
      <c r="D16" s="9">
        <v>43</v>
      </c>
      <c r="E16" s="9">
        <v>43</v>
      </c>
      <c r="F16" s="5">
        <f t="shared" si="0"/>
        <v>86</v>
      </c>
      <c r="G16" s="38">
        <f t="shared" si="1"/>
        <v>80</v>
      </c>
      <c r="H16" s="45">
        <v>25055</v>
      </c>
      <c r="J16" s="24">
        <f t="shared" si="2"/>
        <v>40</v>
      </c>
    </row>
    <row r="17" spans="1:10" ht="19.5">
      <c r="A17" s="25" t="s">
        <v>242</v>
      </c>
      <c r="B17" s="7" t="s">
        <v>47</v>
      </c>
      <c r="C17" s="8">
        <v>9</v>
      </c>
      <c r="D17" s="9">
        <v>45</v>
      </c>
      <c r="E17" s="9">
        <v>45</v>
      </c>
      <c r="F17" s="5">
        <f t="shared" si="0"/>
        <v>90</v>
      </c>
      <c r="G17" s="38">
        <f t="shared" si="1"/>
        <v>81</v>
      </c>
      <c r="H17" s="45">
        <v>22607</v>
      </c>
      <c r="J17" s="24">
        <f t="shared" si="2"/>
        <v>40.5</v>
      </c>
    </row>
    <row r="18" spans="1:10" ht="19.5">
      <c r="A18" s="25" t="s">
        <v>246</v>
      </c>
      <c r="B18" s="7" t="s">
        <v>70</v>
      </c>
      <c r="C18" s="8">
        <v>19</v>
      </c>
      <c r="D18" s="9">
        <v>62</v>
      </c>
      <c r="E18" s="9">
        <v>53</v>
      </c>
      <c r="F18" s="5">
        <f t="shared" si="0"/>
        <v>115</v>
      </c>
      <c r="G18" s="38">
        <f t="shared" si="1"/>
        <v>96</v>
      </c>
      <c r="H18" s="45">
        <v>22553</v>
      </c>
      <c r="J18" s="24">
        <f t="shared" si="2"/>
        <v>43.5</v>
      </c>
    </row>
    <row r="19" spans="1:10" ht="20.25" thickBot="1">
      <c r="A19" s="83" t="s">
        <v>244</v>
      </c>
      <c r="B19" s="84" t="s">
        <v>43</v>
      </c>
      <c r="C19" s="85">
        <v>14</v>
      </c>
      <c r="D19" s="86" t="s">
        <v>5</v>
      </c>
      <c r="E19" s="86" t="s">
        <v>422</v>
      </c>
      <c r="F19" s="87" t="s">
        <v>423</v>
      </c>
      <c r="G19" s="89" t="s">
        <v>12</v>
      </c>
      <c r="H19" s="88">
        <v>29060</v>
      </c>
    </row>
  </sheetData>
  <sortState ref="A10:H19">
    <sortCondition ref="G10:G19"/>
    <sortCondition ref="E10:E19"/>
    <sortCondition ref="D10:D19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79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7.85546875" style="1" bestFit="1" customWidth="1"/>
    <col min="3" max="6" width="6.7109375" style="2" customWidth="1"/>
    <col min="7" max="7" width="9.5703125" style="2" bestFit="1" customWidth="1"/>
    <col min="8" max="8" width="17.85546875" style="1" customWidth="1"/>
    <col min="9" max="9" width="3.28515625" style="1" customWidth="1"/>
    <col min="10" max="10" width="16" style="1" customWidth="1"/>
    <col min="11" max="11" width="11.42578125" style="1"/>
    <col min="12" max="12" width="11.42578125" style="2"/>
    <col min="13" max="13" width="11.42578125" style="1"/>
    <col min="14" max="14" width="13.5703125" style="1" bestFit="1" customWidth="1"/>
    <col min="15" max="16384" width="11.42578125" style="1"/>
  </cols>
  <sheetData>
    <row r="1" spans="1:245" ht="30.75">
      <c r="A1" s="106" t="s">
        <v>7</v>
      </c>
      <c r="B1" s="106"/>
      <c r="C1" s="106"/>
      <c r="D1" s="106"/>
      <c r="E1" s="106"/>
      <c r="F1" s="106"/>
      <c r="G1" s="106"/>
    </row>
    <row r="2" spans="1:245" ht="30.75">
      <c r="A2" s="106" t="s">
        <v>8</v>
      </c>
      <c r="B2" s="106"/>
      <c r="C2" s="106"/>
      <c r="D2" s="106"/>
      <c r="E2" s="106"/>
      <c r="F2" s="106"/>
      <c r="G2" s="106"/>
    </row>
    <row r="3" spans="1:245" ht="25.5">
      <c r="A3" s="109" t="str">
        <f>'CAB 0-9'!A3:G3</f>
        <v>MAR DEL PLATA GOLF CLUB</v>
      </c>
      <c r="B3" s="109"/>
      <c r="C3" s="109"/>
      <c r="D3" s="109"/>
      <c r="E3" s="109"/>
      <c r="F3" s="109"/>
      <c r="G3" s="109"/>
    </row>
    <row r="4" spans="1:245" ht="25.5">
      <c r="A4" s="109" t="s">
        <v>34</v>
      </c>
      <c r="B4" s="109"/>
      <c r="C4" s="109"/>
      <c r="D4" s="109"/>
      <c r="E4" s="109"/>
      <c r="F4" s="109"/>
      <c r="G4" s="109"/>
    </row>
    <row r="5" spans="1:245" ht="20.25">
      <c r="A5" s="107" t="str">
        <f>'CAB 0-9'!A5:G5</f>
        <v>4° FECHA DE MAYORES</v>
      </c>
      <c r="B5" s="107"/>
      <c r="C5" s="107"/>
      <c r="D5" s="107"/>
      <c r="E5" s="107"/>
      <c r="F5" s="107"/>
      <c r="G5" s="107"/>
    </row>
    <row r="6" spans="1:245" ht="19.5">
      <c r="A6" s="108" t="s">
        <v>6</v>
      </c>
      <c r="B6" s="108"/>
      <c r="C6" s="108"/>
      <c r="D6" s="108"/>
      <c r="E6" s="108"/>
      <c r="F6" s="108"/>
      <c r="G6" s="108"/>
      <c r="J6" s="12">
        <v>43922</v>
      </c>
    </row>
    <row r="7" spans="1:245" ht="20.25" thickBot="1">
      <c r="A7" s="111" t="str">
        <f>'CAB 0-9'!A7:E7</f>
        <v>SABADO 22 DE JUNIO DE 2019</v>
      </c>
      <c r="B7" s="111"/>
      <c r="C7" s="111"/>
      <c r="D7" s="111"/>
      <c r="E7" s="111"/>
      <c r="F7" s="111"/>
      <c r="G7" s="111"/>
    </row>
    <row r="8" spans="1:245" ht="20.25" thickBot="1">
      <c r="A8" s="103" t="s">
        <v>17</v>
      </c>
      <c r="B8" s="104"/>
      <c r="C8" s="104"/>
      <c r="D8" s="104"/>
      <c r="E8" s="104"/>
      <c r="F8" s="104"/>
      <c r="G8" s="105"/>
    </row>
    <row r="9" spans="1:245" s="3" customFormat="1" ht="20.25" thickBot="1">
      <c r="A9" s="10" t="s">
        <v>0</v>
      </c>
      <c r="B9" s="11" t="s">
        <v>13</v>
      </c>
      <c r="C9" s="10" t="s">
        <v>1</v>
      </c>
      <c r="D9" s="10" t="s">
        <v>2</v>
      </c>
      <c r="E9" s="10" t="s">
        <v>3</v>
      </c>
      <c r="F9" s="10" t="s">
        <v>4</v>
      </c>
      <c r="G9" s="4" t="s">
        <v>5</v>
      </c>
      <c r="H9" s="10" t="s">
        <v>15</v>
      </c>
      <c r="J9" s="10" t="s">
        <v>16</v>
      </c>
      <c r="K9" s="1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</row>
    <row r="10" spans="1:245" ht="19.5">
      <c r="A10" s="25" t="s">
        <v>36</v>
      </c>
      <c r="B10" s="7" t="s">
        <v>37</v>
      </c>
      <c r="C10" s="8">
        <v>0</v>
      </c>
      <c r="D10" s="9">
        <v>34</v>
      </c>
      <c r="E10" s="9">
        <v>35</v>
      </c>
      <c r="F10" s="5">
        <f t="shared" ref="F10:F23" si="0">SUM(D10+E10)</f>
        <v>69</v>
      </c>
      <c r="G10" s="100">
        <v>71.3</v>
      </c>
      <c r="H10" s="45">
        <v>33329</v>
      </c>
      <c r="J10" s="49">
        <f t="shared" ref="J10:J23" si="1" xml:space="preserve"> DATEDIF(H10,$J$6,"y")</f>
        <v>29</v>
      </c>
      <c r="L10" s="100">
        <f>(G10+2.3)</f>
        <v>73.599999999999994</v>
      </c>
    </row>
    <row r="11" spans="1:245" ht="19.5">
      <c r="A11" s="25" t="s">
        <v>63</v>
      </c>
      <c r="B11" s="7" t="s">
        <v>47</v>
      </c>
      <c r="C11" s="8">
        <v>4</v>
      </c>
      <c r="D11" s="9">
        <v>34</v>
      </c>
      <c r="E11" s="9">
        <v>36</v>
      </c>
      <c r="F11" s="5">
        <f t="shared" si="0"/>
        <v>70</v>
      </c>
      <c r="G11" s="100">
        <v>68.3</v>
      </c>
      <c r="H11" s="45">
        <v>33982</v>
      </c>
      <c r="J11" s="49">
        <f t="shared" si="1"/>
        <v>27</v>
      </c>
      <c r="L11" s="100">
        <f t="shared" ref="L11:L74" si="2">(G11+2.3)</f>
        <v>70.599999999999994</v>
      </c>
    </row>
    <row r="12" spans="1:245" ht="19.5">
      <c r="A12" s="25" t="s">
        <v>73</v>
      </c>
      <c r="B12" s="7" t="s">
        <v>47</v>
      </c>
      <c r="C12" s="8">
        <v>5</v>
      </c>
      <c r="D12" s="9">
        <v>36</v>
      </c>
      <c r="E12" s="9">
        <v>40</v>
      </c>
      <c r="F12" s="5">
        <f t="shared" si="0"/>
        <v>76</v>
      </c>
      <c r="G12" s="100">
        <v>73.3</v>
      </c>
      <c r="H12" s="45">
        <v>31329</v>
      </c>
      <c r="J12" s="49">
        <f t="shared" si="1"/>
        <v>34</v>
      </c>
      <c r="L12" s="100">
        <f t="shared" si="2"/>
        <v>75.599999999999994</v>
      </c>
    </row>
    <row r="13" spans="1:245" ht="19.5">
      <c r="A13" s="25" t="s">
        <v>80</v>
      </c>
      <c r="B13" s="7" t="s">
        <v>43</v>
      </c>
      <c r="C13" s="8">
        <v>6</v>
      </c>
      <c r="D13" s="9">
        <v>39</v>
      </c>
      <c r="E13" s="9">
        <v>42</v>
      </c>
      <c r="F13" s="5">
        <f t="shared" si="0"/>
        <v>81</v>
      </c>
      <c r="G13" s="100">
        <v>77.3</v>
      </c>
      <c r="H13" s="45">
        <v>34194</v>
      </c>
      <c r="J13" s="49">
        <f t="shared" si="1"/>
        <v>26</v>
      </c>
      <c r="L13" s="100">
        <f t="shared" si="2"/>
        <v>79.599999999999994</v>
      </c>
    </row>
    <row r="14" spans="1:245" ht="19.5">
      <c r="A14" s="25" t="s">
        <v>87</v>
      </c>
      <c r="B14" s="7" t="s">
        <v>76</v>
      </c>
      <c r="C14" s="8">
        <v>7</v>
      </c>
      <c r="D14" s="9">
        <v>41</v>
      </c>
      <c r="E14" s="9">
        <v>40</v>
      </c>
      <c r="F14" s="5">
        <f t="shared" si="0"/>
        <v>81</v>
      </c>
      <c r="G14" s="100">
        <v>76.3</v>
      </c>
      <c r="H14" s="45">
        <v>33045</v>
      </c>
      <c r="J14" s="49">
        <f t="shared" si="1"/>
        <v>29</v>
      </c>
      <c r="L14" s="100">
        <f t="shared" si="2"/>
        <v>78.599999999999994</v>
      </c>
    </row>
    <row r="15" spans="1:245" ht="19.5">
      <c r="A15" s="25" t="s">
        <v>99</v>
      </c>
      <c r="B15" s="7" t="s">
        <v>39</v>
      </c>
      <c r="C15" s="8">
        <v>7</v>
      </c>
      <c r="D15" s="9">
        <v>43</v>
      </c>
      <c r="E15" s="9">
        <v>43</v>
      </c>
      <c r="F15" s="5">
        <f t="shared" si="0"/>
        <v>86</v>
      </c>
      <c r="G15" s="100">
        <v>81.3</v>
      </c>
      <c r="H15" s="45">
        <v>31195</v>
      </c>
      <c r="J15" s="49">
        <f t="shared" si="1"/>
        <v>34</v>
      </c>
      <c r="L15" s="100">
        <f t="shared" si="2"/>
        <v>83.6</v>
      </c>
    </row>
    <row r="16" spans="1:245" ht="19.5">
      <c r="A16" s="25" t="s">
        <v>108</v>
      </c>
      <c r="B16" s="7" t="s">
        <v>49</v>
      </c>
      <c r="C16" s="8">
        <v>9</v>
      </c>
      <c r="D16" s="9">
        <v>41</v>
      </c>
      <c r="E16" s="9">
        <v>41</v>
      </c>
      <c r="F16" s="5">
        <f t="shared" si="0"/>
        <v>82</v>
      </c>
      <c r="G16" s="100">
        <v>75.3</v>
      </c>
      <c r="H16" s="45">
        <v>31775</v>
      </c>
      <c r="J16" s="49">
        <f t="shared" si="1"/>
        <v>33</v>
      </c>
      <c r="L16" s="100">
        <f t="shared" si="2"/>
        <v>77.599999999999994</v>
      </c>
    </row>
    <row r="17" spans="1:12" ht="19.5">
      <c r="A17" s="25" t="s">
        <v>116</v>
      </c>
      <c r="B17" s="7" t="s">
        <v>78</v>
      </c>
      <c r="C17" s="8">
        <v>9</v>
      </c>
      <c r="D17" s="9">
        <v>39</v>
      </c>
      <c r="E17" s="9">
        <v>40</v>
      </c>
      <c r="F17" s="5">
        <f t="shared" si="0"/>
        <v>79</v>
      </c>
      <c r="G17" s="100">
        <v>72.3</v>
      </c>
      <c r="H17" s="45">
        <v>31352</v>
      </c>
      <c r="J17" s="49">
        <f t="shared" si="1"/>
        <v>34</v>
      </c>
      <c r="L17" s="100">
        <f t="shared" si="2"/>
        <v>74.599999999999994</v>
      </c>
    </row>
    <row r="18" spans="1:12" ht="19.5">
      <c r="A18" s="25" t="s">
        <v>130</v>
      </c>
      <c r="B18" s="7" t="s">
        <v>131</v>
      </c>
      <c r="C18" s="8">
        <v>10</v>
      </c>
      <c r="D18" s="9">
        <v>42</v>
      </c>
      <c r="E18" s="9">
        <v>40</v>
      </c>
      <c r="F18" s="5">
        <f t="shared" si="0"/>
        <v>82</v>
      </c>
      <c r="G18" s="38">
        <f t="shared" ref="G18:G23" si="3">(F18-C18)</f>
        <v>72</v>
      </c>
      <c r="H18" s="45">
        <v>31353</v>
      </c>
      <c r="J18" s="49">
        <f t="shared" si="1"/>
        <v>34</v>
      </c>
      <c r="L18" s="1"/>
    </row>
    <row r="19" spans="1:12" ht="19.5">
      <c r="A19" s="25" t="s">
        <v>138</v>
      </c>
      <c r="B19" s="7" t="s">
        <v>103</v>
      </c>
      <c r="C19" s="8">
        <v>11</v>
      </c>
      <c r="D19" s="9">
        <v>42</v>
      </c>
      <c r="E19" s="9">
        <v>47</v>
      </c>
      <c r="F19" s="5">
        <f t="shared" si="0"/>
        <v>89</v>
      </c>
      <c r="G19" s="38">
        <f t="shared" si="3"/>
        <v>78</v>
      </c>
      <c r="H19" s="45">
        <v>31267</v>
      </c>
      <c r="J19" s="49">
        <f t="shared" si="1"/>
        <v>34</v>
      </c>
      <c r="L19" s="1"/>
    </row>
    <row r="20" spans="1:12" ht="19.5">
      <c r="A20" s="25" t="s">
        <v>162</v>
      </c>
      <c r="B20" s="7" t="s">
        <v>78</v>
      </c>
      <c r="C20" s="8">
        <v>15</v>
      </c>
      <c r="D20" s="9">
        <v>43</v>
      </c>
      <c r="E20" s="9">
        <v>42</v>
      </c>
      <c r="F20" s="5">
        <f t="shared" si="0"/>
        <v>85</v>
      </c>
      <c r="G20" s="38">
        <f t="shared" si="3"/>
        <v>70</v>
      </c>
      <c r="H20" s="45">
        <v>33330</v>
      </c>
      <c r="J20" s="49">
        <f t="shared" si="1"/>
        <v>28</v>
      </c>
      <c r="L20" s="1"/>
    </row>
    <row r="21" spans="1:12" ht="19.5">
      <c r="A21" s="25" t="s">
        <v>163</v>
      </c>
      <c r="B21" s="7" t="s">
        <v>121</v>
      </c>
      <c r="C21" s="8">
        <v>15</v>
      </c>
      <c r="D21" s="9">
        <v>52</v>
      </c>
      <c r="E21" s="9">
        <v>44</v>
      </c>
      <c r="F21" s="5">
        <f t="shared" si="0"/>
        <v>96</v>
      </c>
      <c r="G21" s="38">
        <f t="shared" si="3"/>
        <v>81</v>
      </c>
      <c r="H21" s="45">
        <v>31976</v>
      </c>
      <c r="J21" s="49">
        <f t="shared" si="1"/>
        <v>32</v>
      </c>
      <c r="L21" s="1"/>
    </row>
    <row r="22" spans="1:12" ht="19.5">
      <c r="A22" s="25" t="s">
        <v>190</v>
      </c>
      <c r="B22" s="7" t="s">
        <v>43</v>
      </c>
      <c r="C22" s="8">
        <v>19</v>
      </c>
      <c r="D22" s="9">
        <v>46</v>
      </c>
      <c r="E22" s="9">
        <v>50</v>
      </c>
      <c r="F22" s="5">
        <f t="shared" si="0"/>
        <v>96</v>
      </c>
      <c r="G22" s="38">
        <f t="shared" si="3"/>
        <v>77</v>
      </c>
      <c r="H22" s="45">
        <v>31971</v>
      </c>
      <c r="J22" s="49">
        <f t="shared" si="1"/>
        <v>32</v>
      </c>
      <c r="L22" s="1"/>
    </row>
    <row r="23" spans="1:12" ht="19.5">
      <c r="A23" s="25" t="s">
        <v>212</v>
      </c>
      <c r="B23" s="7" t="s">
        <v>103</v>
      </c>
      <c r="C23" s="8">
        <v>24</v>
      </c>
      <c r="D23" s="9">
        <v>52</v>
      </c>
      <c r="E23" s="9">
        <v>50</v>
      </c>
      <c r="F23" s="5">
        <f t="shared" si="0"/>
        <v>102</v>
      </c>
      <c r="G23" s="38">
        <f t="shared" si="3"/>
        <v>78</v>
      </c>
      <c r="H23" s="45">
        <v>32077</v>
      </c>
      <c r="J23" s="49">
        <f t="shared" si="1"/>
        <v>32</v>
      </c>
      <c r="L23" s="1"/>
    </row>
    <row r="24" spans="1:12" ht="19.5">
      <c r="A24" s="25"/>
      <c r="B24" s="7"/>
      <c r="C24" s="8"/>
      <c r="D24" s="9"/>
      <c r="E24" s="9"/>
      <c r="F24" s="5"/>
      <c r="G24" s="38"/>
      <c r="H24" s="45"/>
      <c r="J24" s="49"/>
      <c r="L24" s="1"/>
    </row>
    <row r="25" spans="1:12" ht="19.5">
      <c r="A25" s="25" t="s">
        <v>45</v>
      </c>
      <c r="B25" s="7" t="s">
        <v>37</v>
      </c>
      <c r="C25" s="8">
        <v>2</v>
      </c>
      <c r="D25" s="9">
        <v>43</v>
      </c>
      <c r="E25" s="9">
        <v>38</v>
      </c>
      <c r="F25" s="5">
        <f t="shared" ref="F25:F63" si="4">SUM(D25+E25)</f>
        <v>81</v>
      </c>
      <c r="G25" s="100">
        <v>81.3</v>
      </c>
      <c r="H25" s="45">
        <v>31086</v>
      </c>
      <c r="J25" s="49">
        <f t="shared" ref="J25:J63" si="5" xml:space="preserve"> DATEDIF(H25,$J$6,"y")</f>
        <v>35</v>
      </c>
      <c r="L25" s="100">
        <f t="shared" si="2"/>
        <v>83.6</v>
      </c>
    </row>
    <row r="26" spans="1:12" ht="19.5">
      <c r="A26" s="25" t="s">
        <v>54</v>
      </c>
      <c r="B26" s="7" t="s">
        <v>47</v>
      </c>
      <c r="C26" s="8">
        <v>3</v>
      </c>
      <c r="D26" s="9">
        <v>35</v>
      </c>
      <c r="E26" s="9">
        <v>37</v>
      </c>
      <c r="F26" s="5">
        <f t="shared" si="4"/>
        <v>72</v>
      </c>
      <c r="G26" s="100">
        <v>71.3</v>
      </c>
      <c r="H26" s="45">
        <v>28487</v>
      </c>
      <c r="J26" s="49">
        <f t="shared" si="5"/>
        <v>42</v>
      </c>
      <c r="L26" s="100">
        <f t="shared" si="2"/>
        <v>73.599999999999994</v>
      </c>
    </row>
    <row r="27" spans="1:12" ht="19.5">
      <c r="A27" s="25" t="s">
        <v>65</v>
      </c>
      <c r="B27" s="7" t="s">
        <v>47</v>
      </c>
      <c r="C27" s="8">
        <v>4</v>
      </c>
      <c r="D27" s="9">
        <v>35</v>
      </c>
      <c r="E27" s="9">
        <v>35</v>
      </c>
      <c r="F27" s="5">
        <f t="shared" si="4"/>
        <v>70</v>
      </c>
      <c r="G27" s="100">
        <v>68.3</v>
      </c>
      <c r="H27" s="45">
        <v>30234</v>
      </c>
      <c r="J27" s="49">
        <f t="shared" si="5"/>
        <v>37</v>
      </c>
      <c r="L27" s="100">
        <f t="shared" si="2"/>
        <v>70.599999999999994</v>
      </c>
    </row>
    <row r="28" spans="1:12" ht="19.5">
      <c r="A28" s="25" t="s">
        <v>61</v>
      </c>
      <c r="B28" s="7" t="s">
        <v>47</v>
      </c>
      <c r="C28" s="8">
        <v>4</v>
      </c>
      <c r="D28" s="9">
        <v>36</v>
      </c>
      <c r="E28" s="9">
        <v>35</v>
      </c>
      <c r="F28" s="5">
        <f t="shared" si="4"/>
        <v>71</v>
      </c>
      <c r="G28" s="100">
        <v>69.3</v>
      </c>
      <c r="H28" s="45">
        <v>27857</v>
      </c>
      <c r="J28" s="49">
        <f t="shared" si="5"/>
        <v>43</v>
      </c>
      <c r="L28" s="100">
        <f t="shared" si="2"/>
        <v>71.599999999999994</v>
      </c>
    </row>
    <row r="29" spans="1:12" ht="19.5">
      <c r="A29" s="25" t="s">
        <v>62</v>
      </c>
      <c r="B29" s="7" t="s">
        <v>47</v>
      </c>
      <c r="C29" s="8">
        <v>4</v>
      </c>
      <c r="D29" s="9">
        <v>34</v>
      </c>
      <c r="E29" s="9">
        <v>38</v>
      </c>
      <c r="F29" s="5">
        <f t="shared" si="4"/>
        <v>72</v>
      </c>
      <c r="G29" s="100">
        <v>70.3</v>
      </c>
      <c r="H29" s="45">
        <v>30881</v>
      </c>
      <c r="J29" s="49">
        <f t="shared" si="5"/>
        <v>35</v>
      </c>
      <c r="L29" s="100">
        <f t="shared" si="2"/>
        <v>72.599999999999994</v>
      </c>
    </row>
    <row r="30" spans="1:12" ht="19.5">
      <c r="A30" s="25" t="s">
        <v>58</v>
      </c>
      <c r="B30" s="7" t="s">
        <v>43</v>
      </c>
      <c r="C30" s="8">
        <v>4</v>
      </c>
      <c r="D30" s="9">
        <v>36</v>
      </c>
      <c r="E30" s="9">
        <v>38</v>
      </c>
      <c r="F30" s="5">
        <f t="shared" si="4"/>
        <v>74</v>
      </c>
      <c r="G30" s="100">
        <v>72.3</v>
      </c>
      <c r="H30" s="45">
        <v>30725</v>
      </c>
      <c r="J30" s="49">
        <f t="shared" si="5"/>
        <v>36</v>
      </c>
      <c r="L30" s="100">
        <f t="shared" si="2"/>
        <v>74.599999999999994</v>
      </c>
    </row>
    <row r="31" spans="1:12" ht="19.5">
      <c r="A31" s="25" t="s">
        <v>64</v>
      </c>
      <c r="B31" s="7" t="s">
        <v>39</v>
      </c>
      <c r="C31" s="8">
        <v>4</v>
      </c>
      <c r="D31" s="9">
        <v>38</v>
      </c>
      <c r="E31" s="9">
        <v>42</v>
      </c>
      <c r="F31" s="5">
        <f t="shared" si="4"/>
        <v>80</v>
      </c>
      <c r="G31" s="100">
        <v>78.3</v>
      </c>
      <c r="H31" s="45">
        <v>29130</v>
      </c>
      <c r="J31" s="49">
        <f t="shared" si="5"/>
        <v>40</v>
      </c>
      <c r="L31" s="100">
        <f t="shared" si="2"/>
        <v>80.599999999999994</v>
      </c>
    </row>
    <row r="32" spans="1:12" ht="19.5">
      <c r="A32" s="25" t="s">
        <v>72</v>
      </c>
      <c r="B32" s="7" t="s">
        <v>39</v>
      </c>
      <c r="C32" s="8">
        <v>5</v>
      </c>
      <c r="D32" s="9">
        <v>38</v>
      </c>
      <c r="E32" s="9">
        <v>34</v>
      </c>
      <c r="F32" s="5">
        <f t="shared" si="4"/>
        <v>72</v>
      </c>
      <c r="G32" s="100">
        <v>69.3</v>
      </c>
      <c r="H32" s="45">
        <v>28240</v>
      </c>
      <c r="J32" s="49">
        <f t="shared" si="5"/>
        <v>42</v>
      </c>
      <c r="L32" s="100">
        <f t="shared" si="2"/>
        <v>71.599999999999994</v>
      </c>
    </row>
    <row r="33" spans="1:12" ht="19.5">
      <c r="A33" s="25" t="s">
        <v>77</v>
      </c>
      <c r="B33" s="7" t="s">
        <v>78</v>
      </c>
      <c r="C33" s="8">
        <v>5</v>
      </c>
      <c r="D33" s="9">
        <v>39</v>
      </c>
      <c r="E33" s="9">
        <v>35</v>
      </c>
      <c r="F33" s="5">
        <f t="shared" si="4"/>
        <v>74</v>
      </c>
      <c r="G33" s="100">
        <v>71.3</v>
      </c>
      <c r="H33" s="45">
        <v>28111</v>
      </c>
      <c r="J33" s="49">
        <f t="shared" si="5"/>
        <v>43</v>
      </c>
      <c r="L33" s="100">
        <f t="shared" si="2"/>
        <v>73.599999999999994</v>
      </c>
    </row>
    <row r="34" spans="1:12" ht="19.5">
      <c r="A34" s="25" t="s">
        <v>68</v>
      </c>
      <c r="B34" s="7" t="s">
        <v>37</v>
      </c>
      <c r="C34" s="8">
        <v>5</v>
      </c>
      <c r="D34" s="9">
        <v>42</v>
      </c>
      <c r="E34" s="9">
        <v>43</v>
      </c>
      <c r="F34" s="5">
        <f t="shared" si="4"/>
        <v>85</v>
      </c>
      <c r="G34" s="100">
        <v>82.3</v>
      </c>
      <c r="H34" s="45">
        <v>31084</v>
      </c>
      <c r="J34" s="49">
        <f t="shared" si="5"/>
        <v>35</v>
      </c>
      <c r="L34" s="100">
        <f t="shared" si="2"/>
        <v>84.6</v>
      </c>
    </row>
    <row r="35" spans="1:12" ht="19.5">
      <c r="A35" s="25" t="s">
        <v>83</v>
      </c>
      <c r="B35" s="7" t="s">
        <v>78</v>
      </c>
      <c r="C35" s="8">
        <v>6</v>
      </c>
      <c r="D35" s="9">
        <v>38</v>
      </c>
      <c r="E35" s="9">
        <v>40</v>
      </c>
      <c r="F35" s="5">
        <f t="shared" si="4"/>
        <v>78</v>
      </c>
      <c r="G35" s="100">
        <v>74.3</v>
      </c>
      <c r="H35" s="45">
        <v>30559</v>
      </c>
      <c r="J35" s="49">
        <f t="shared" si="5"/>
        <v>36</v>
      </c>
      <c r="L35" s="100">
        <f t="shared" si="2"/>
        <v>76.599999999999994</v>
      </c>
    </row>
    <row r="36" spans="1:12" ht="19.5">
      <c r="A36" s="25" t="s">
        <v>82</v>
      </c>
      <c r="B36" s="7" t="s">
        <v>78</v>
      </c>
      <c r="C36" s="8">
        <v>6</v>
      </c>
      <c r="D36" s="9">
        <v>38</v>
      </c>
      <c r="E36" s="9">
        <v>41</v>
      </c>
      <c r="F36" s="5">
        <f t="shared" si="4"/>
        <v>79</v>
      </c>
      <c r="G36" s="100">
        <v>75.3</v>
      </c>
      <c r="H36" s="45">
        <v>28682</v>
      </c>
      <c r="J36" s="49">
        <f t="shared" si="5"/>
        <v>41</v>
      </c>
      <c r="L36" s="100">
        <f t="shared" si="2"/>
        <v>77.599999999999994</v>
      </c>
    </row>
    <row r="37" spans="1:12" ht="19.5">
      <c r="A37" s="25" t="s">
        <v>85</v>
      </c>
      <c r="B37" s="7" t="s">
        <v>76</v>
      </c>
      <c r="C37" s="8">
        <v>6</v>
      </c>
      <c r="D37" s="9">
        <v>40</v>
      </c>
      <c r="E37" s="9">
        <v>41</v>
      </c>
      <c r="F37" s="5">
        <f t="shared" si="4"/>
        <v>81</v>
      </c>
      <c r="G37" s="100">
        <v>77.3</v>
      </c>
      <c r="H37" s="45">
        <v>27658</v>
      </c>
      <c r="J37" s="49">
        <f t="shared" si="5"/>
        <v>44</v>
      </c>
      <c r="L37" s="100">
        <f t="shared" si="2"/>
        <v>79.599999999999994</v>
      </c>
    </row>
    <row r="38" spans="1:12" ht="19.5">
      <c r="A38" s="25" t="s">
        <v>86</v>
      </c>
      <c r="B38" s="7" t="s">
        <v>47</v>
      </c>
      <c r="C38" s="8">
        <v>7</v>
      </c>
      <c r="D38" s="9">
        <v>36</v>
      </c>
      <c r="E38" s="9">
        <v>37</v>
      </c>
      <c r="F38" s="5">
        <f t="shared" si="4"/>
        <v>73</v>
      </c>
      <c r="G38" s="100">
        <v>68.3</v>
      </c>
      <c r="H38" s="45">
        <v>30943</v>
      </c>
      <c r="J38" s="49">
        <f t="shared" si="5"/>
        <v>35</v>
      </c>
      <c r="L38" s="100">
        <f t="shared" si="2"/>
        <v>70.599999999999994</v>
      </c>
    </row>
    <row r="39" spans="1:12" ht="19.5">
      <c r="A39" s="25" t="s">
        <v>88</v>
      </c>
      <c r="B39" s="7" t="s">
        <v>53</v>
      </c>
      <c r="C39" s="8">
        <v>7</v>
      </c>
      <c r="D39" s="9">
        <v>37</v>
      </c>
      <c r="E39" s="9">
        <v>37</v>
      </c>
      <c r="F39" s="5">
        <f t="shared" si="4"/>
        <v>74</v>
      </c>
      <c r="G39" s="100">
        <v>69.3</v>
      </c>
      <c r="H39" s="45">
        <v>28522</v>
      </c>
      <c r="J39" s="49">
        <f t="shared" si="5"/>
        <v>42</v>
      </c>
      <c r="L39" s="100">
        <f t="shared" si="2"/>
        <v>71.599999999999994</v>
      </c>
    </row>
    <row r="40" spans="1:12" ht="19.5">
      <c r="A40" s="25" t="s">
        <v>98</v>
      </c>
      <c r="B40" s="7" t="s">
        <v>39</v>
      </c>
      <c r="C40" s="8">
        <v>8</v>
      </c>
      <c r="D40" s="9">
        <v>37</v>
      </c>
      <c r="E40" s="9">
        <v>41</v>
      </c>
      <c r="F40" s="5">
        <f t="shared" si="4"/>
        <v>78</v>
      </c>
      <c r="G40" s="100">
        <v>72.3</v>
      </c>
      <c r="H40" s="45">
        <v>29104</v>
      </c>
      <c r="J40" s="49">
        <f t="shared" si="5"/>
        <v>40</v>
      </c>
      <c r="L40" s="100">
        <f t="shared" si="2"/>
        <v>74.599999999999994</v>
      </c>
    </row>
    <row r="41" spans="1:12" ht="19.5">
      <c r="A41" s="25" t="s">
        <v>93</v>
      </c>
      <c r="B41" s="7" t="s">
        <v>43</v>
      </c>
      <c r="C41" s="8">
        <v>8</v>
      </c>
      <c r="D41" s="9">
        <v>38</v>
      </c>
      <c r="E41" s="9">
        <v>40</v>
      </c>
      <c r="F41" s="5">
        <f t="shared" si="4"/>
        <v>78</v>
      </c>
      <c r="G41" s="100">
        <v>72.3</v>
      </c>
      <c r="H41" s="45">
        <v>27508</v>
      </c>
      <c r="J41" s="49">
        <f t="shared" si="5"/>
        <v>44</v>
      </c>
      <c r="L41" s="100">
        <f t="shared" si="2"/>
        <v>74.599999999999994</v>
      </c>
    </row>
    <row r="42" spans="1:12" ht="19.5">
      <c r="A42" s="25" t="s">
        <v>96</v>
      </c>
      <c r="B42" s="7" t="s">
        <v>39</v>
      </c>
      <c r="C42" s="8">
        <v>8</v>
      </c>
      <c r="D42" s="9">
        <v>41</v>
      </c>
      <c r="E42" s="9">
        <v>42</v>
      </c>
      <c r="F42" s="5">
        <f t="shared" si="4"/>
        <v>83</v>
      </c>
      <c r="G42" s="100">
        <v>77.3</v>
      </c>
      <c r="H42" s="45">
        <v>29993</v>
      </c>
      <c r="J42" s="49">
        <f t="shared" si="5"/>
        <v>38</v>
      </c>
      <c r="L42" s="100">
        <f t="shared" si="2"/>
        <v>79.599999999999994</v>
      </c>
    </row>
    <row r="43" spans="1:12" ht="19.5">
      <c r="A43" s="25" t="s">
        <v>97</v>
      </c>
      <c r="B43" s="7" t="s">
        <v>39</v>
      </c>
      <c r="C43" s="8">
        <v>8</v>
      </c>
      <c r="D43" s="9">
        <v>42</v>
      </c>
      <c r="E43" s="9">
        <v>41</v>
      </c>
      <c r="F43" s="5">
        <f t="shared" si="4"/>
        <v>83</v>
      </c>
      <c r="G43" s="100">
        <v>77.3</v>
      </c>
      <c r="H43" s="45">
        <v>28079</v>
      </c>
      <c r="J43" s="49">
        <f t="shared" si="5"/>
        <v>43</v>
      </c>
      <c r="L43" s="100">
        <f t="shared" si="2"/>
        <v>79.599999999999994</v>
      </c>
    </row>
    <row r="44" spans="1:12" ht="19.5">
      <c r="A44" s="25" t="s">
        <v>106</v>
      </c>
      <c r="B44" s="7" t="s">
        <v>78</v>
      </c>
      <c r="C44" s="8">
        <v>8</v>
      </c>
      <c r="D44" s="9">
        <v>41</v>
      </c>
      <c r="E44" s="9">
        <v>44</v>
      </c>
      <c r="F44" s="5">
        <f t="shared" si="4"/>
        <v>85</v>
      </c>
      <c r="G44" s="100">
        <v>79.3</v>
      </c>
      <c r="H44" s="45">
        <v>28221</v>
      </c>
      <c r="J44" s="49">
        <f t="shared" si="5"/>
        <v>42</v>
      </c>
      <c r="L44" s="100">
        <f t="shared" si="2"/>
        <v>81.599999999999994</v>
      </c>
    </row>
    <row r="45" spans="1:12" ht="19.5">
      <c r="A45" s="25" t="s">
        <v>101</v>
      </c>
      <c r="B45" s="7" t="s">
        <v>76</v>
      </c>
      <c r="C45" s="8">
        <v>8</v>
      </c>
      <c r="D45" s="9">
        <v>43</v>
      </c>
      <c r="E45" s="9">
        <v>43</v>
      </c>
      <c r="F45" s="5">
        <f t="shared" si="4"/>
        <v>86</v>
      </c>
      <c r="G45" s="100">
        <v>80.3</v>
      </c>
      <c r="H45" s="45">
        <v>27810</v>
      </c>
      <c r="J45" s="49">
        <f t="shared" si="5"/>
        <v>44</v>
      </c>
      <c r="L45" s="100">
        <f t="shared" si="2"/>
        <v>82.6</v>
      </c>
    </row>
    <row r="46" spans="1:12" ht="19.5">
      <c r="A46" s="25" t="s">
        <v>105</v>
      </c>
      <c r="B46" s="7" t="s">
        <v>103</v>
      </c>
      <c r="C46" s="8">
        <v>8</v>
      </c>
      <c r="D46" s="9">
        <v>42</v>
      </c>
      <c r="E46" s="9">
        <v>45</v>
      </c>
      <c r="F46" s="5">
        <f t="shared" si="4"/>
        <v>87</v>
      </c>
      <c r="G46" s="100">
        <v>81.3</v>
      </c>
      <c r="H46" s="45">
        <v>29148</v>
      </c>
      <c r="J46" s="49">
        <f t="shared" si="5"/>
        <v>40</v>
      </c>
      <c r="L46" s="100">
        <f t="shared" si="2"/>
        <v>83.6</v>
      </c>
    </row>
    <row r="47" spans="1:12" ht="19.5">
      <c r="A47" s="25" t="s">
        <v>115</v>
      </c>
      <c r="B47" s="7" t="s">
        <v>103</v>
      </c>
      <c r="C47" s="8">
        <v>9</v>
      </c>
      <c r="D47" s="9">
        <v>38</v>
      </c>
      <c r="E47" s="9">
        <v>40</v>
      </c>
      <c r="F47" s="5">
        <f t="shared" si="4"/>
        <v>78</v>
      </c>
      <c r="G47" s="100">
        <v>71.3</v>
      </c>
      <c r="H47" s="45">
        <v>28013</v>
      </c>
      <c r="J47" s="49">
        <f t="shared" si="5"/>
        <v>43</v>
      </c>
      <c r="L47" s="100">
        <f t="shared" si="2"/>
        <v>73.599999999999994</v>
      </c>
    </row>
    <row r="48" spans="1:12" ht="19.5">
      <c r="A48" s="25" t="s">
        <v>114</v>
      </c>
      <c r="B48" s="7" t="s">
        <v>76</v>
      </c>
      <c r="C48" s="8">
        <v>9</v>
      </c>
      <c r="D48" s="9">
        <v>36</v>
      </c>
      <c r="E48" s="9">
        <v>44</v>
      </c>
      <c r="F48" s="5">
        <f t="shared" si="4"/>
        <v>80</v>
      </c>
      <c r="G48" s="100">
        <v>73.3</v>
      </c>
      <c r="H48" s="45">
        <v>28264</v>
      </c>
      <c r="J48" s="49">
        <f t="shared" si="5"/>
        <v>42</v>
      </c>
      <c r="L48" s="100">
        <f t="shared" si="2"/>
        <v>75.599999999999994</v>
      </c>
    </row>
    <row r="49" spans="1:12" ht="19.5">
      <c r="A49" s="25" t="s">
        <v>112</v>
      </c>
      <c r="B49" s="7" t="s">
        <v>39</v>
      </c>
      <c r="C49" s="8">
        <v>9</v>
      </c>
      <c r="D49" s="9">
        <v>42</v>
      </c>
      <c r="E49" s="9">
        <v>49</v>
      </c>
      <c r="F49" s="5">
        <f t="shared" si="4"/>
        <v>91</v>
      </c>
      <c r="G49" s="100">
        <v>84.3</v>
      </c>
      <c r="H49" s="45">
        <v>29031</v>
      </c>
      <c r="J49" s="49">
        <f t="shared" si="5"/>
        <v>40</v>
      </c>
      <c r="L49" s="100">
        <f t="shared" si="2"/>
        <v>86.6</v>
      </c>
    </row>
    <row r="50" spans="1:12" ht="19.5">
      <c r="A50" s="25" t="s">
        <v>128</v>
      </c>
      <c r="B50" s="7" t="s">
        <v>76</v>
      </c>
      <c r="C50" s="8">
        <v>10</v>
      </c>
      <c r="D50" s="9">
        <v>44</v>
      </c>
      <c r="E50" s="9">
        <v>43</v>
      </c>
      <c r="F50" s="5">
        <f t="shared" si="4"/>
        <v>87</v>
      </c>
      <c r="G50" s="38">
        <f t="shared" ref="G50:G60" si="6">(F50-C50)</f>
        <v>77</v>
      </c>
      <c r="H50" s="45">
        <v>28019</v>
      </c>
      <c r="J50" s="49">
        <f t="shared" si="5"/>
        <v>43</v>
      </c>
      <c r="L50" s="1"/>
    </row>
    <row r="51" spans="1:12" ht="19.5">
      <c r="A51" s="25" t="s">
        <v>133</v>
      </c>
      <c r="B51" s="7" t="s">
        <v>37</v>
      </c>
      <c r="C51" s="8">
        <v>11</v>
      </c>
      <c r="D51" s="9">
        <v>42</v>
      </c>
      <c r="E51" s="9">
        <v>48</v>
      </c>
      <c r="F51" s="5">
        <f t="shared" si="4"/>
        <v>90</v>
      </c>
      <c r="G51" s="38">
        <f t="shared" si="6"/>
        <v>79</v>
      </c>
      <c r="H51" s="45">
        <v>27724</v>
      </c>
      <c r="J51" s="49">
        <f t="shared" si="5"/>
        <v>44</v>
      </c>
      <c r="L51" s="1"/>
    </row>
    <row r="52" spans="1:12" ht="19.5">
      <c r="A52" s="25" t="s">
        <v>140</v>
      </c>
      <c r="B52" s="7" t="s">
        <v>92</v>
      </c>
      <c r="C52" s="8">
        <v>12</v>
      </c>
      <c r="D52" s="9">
        <v>46</v>
      </c>
      <c r="E52" s="9">
        <v>44</v>
      </c>
      <c r="F52" s="5">
        <f t="shared" si="4"/>
        <v>90</v>
      </c>
      <c r="G52" s="38">
        <f t="shared" si="6"/>
        <v>78</v>
      </c>
      <c r="H52" s="45">
        <v>28034</v>
      </c>
      <c r="J52" s="49">
        <f t="shared" si="5"/>
        <v>43</v>
      </c>
      <c r="L52" s="1"/>
    </row>
    <row r="53" spans="1:12" ht="19.5">
      <c r="A53" s="25" t="s">
        <v>141</v>
      </c>
      <c r="B53" s="7" t="s">
        <v>121</v>
      </c>
      <c r="C53" s="8">
        <v>12</v>
      </c>
      <c r="D53" s="9">
        <v>49</v>
      </c>
      <c r="E53" s="9">
        <v>42</v>
      </c>
      <c r="F53" s="5">
        <f t="shared" si="4"/>
        <v>91</v>
      </c>
      <c r="G53" s="38">
        <f t="shared" si="6"/>
        <v>79</v>
      </c>
      <c r="H53" s="45">
        <v>27549</v>
      </c>
      <c r="J53" s="49">
        <f t="shared" si="5"/>
        <v>44</v>
      </c>
      <c r="L53" s="1"/>
    </row>
    <row r="54" spans="1:12" ht="19.5">
      <c r="A54" s="25" t="s">
        <v>158</v>
      </c>
      <c r="B54" s="7" t="s">
        <v>131</v>
      </c>
      <c r="C54" s="8">
        <v>14</v>
      </c>
      <c r="D54" s="9">
        <v>47</v>
      </c>
      <c r="E54" s="9">
        <v>46</v>
      </c>
      <c r="F54" s="5">
        <f t="shared" si="4"/>
        <v>93</v>
      </c>
      <c r="G54" s="38">
        <f t="shared" si="6"/>
        <v>79</v>
      </c>
      <c r="H54" s="45">
        <v>30998</v>
      </c>
      <c r="J54" s="49">
        <f t="shared" si="5"/>
        <v>35</v>
      </c>
      <c r="L54" s="1"/>
    </row>
    <row r="55" spans="1:12" ht="19.5">
      <c r="A55" s="25" t="s">
        <v>165</v>
      </c>
      <c r="B55" s="7" t="s">
        <v>41</v>
      </c>
      <c r="C55" s="8">
        <v>15</v>
      </c>
      <c r="D55" s="9">
        <v>46</v>
      </c>
      <c r="E55" s="9">
        <v>45</v>
      </c>
      <c r="F55" s="5">
        <f t="shared" si="4"/>
        <v>91</v>
      </c>
      <c r="G55" s="38">
        <f t="shared" si="6"/>
        <v>76</v>
      </c>
      <c r="H55" s="45">
        <v>28655</v>
      </c>
      <c r="J55" s="49">
        <f t="shared" si="5"/>
        <v>41</v>
      </c>
      <c r="L55" s="1"/>
    </row>
    <row r="56" spans="1:12" ht="19.5">
      <c r="A56" s="25" t="s">
        <v>178</v>
      </c>
      <c r="B56" s="7" t="s">
        <v>78</v>
      </c>
      <c r="C56" s="8">
        <v>17</v>
      </c>
      <c r="D56" s="9">
        <v>43</v>
      </c>
      <c r="E56" s="9">
        <v>46</v>
      </c>
      <c r="F56" s="5">
        <f t="shared" si="4"/>
        <v>89</v>
      </c>
      <c r="G56" s="38">
        <f t="shared" si="6"/>
        <v>72</v>
      </c>
      <c r="H56" s="45">
        <v>28354</v>
      </c>
      <c r="J56" s="49">
        <f t="shared" si="5"/>
        <v>42</v>
      </c>
      <c r="L56" s="1"/>
    </row>
    <row r="57" spans="1:12" ht="19.5">
      <c r="A57" s="25" t="s">
        <v>175</v>
      </c>
      <c r="B57" s="7" t="s">
        <v>92</v>
      </c>
      <c r="C57" s="8">
        <v>17</v>
      </c>
      <c r="D57" s="9">
        <v>46</v>
      </c>
      <c r="E57" s="9">
        <v>49</v>
      </c>
      <c r="F57" s="5">
        <f t="shared" si="4"/>
        <v>95</v>
      </c>
      <c r="G57" s="38">
        <f t="shared" si="6"/>
        <v>78</v>
      </c>
      <c r="H57" s="45">
        <v>27574</v>
      </c>
      <c r="J57" s="49">
        <f t="shared" si="5"/>
        <v>44</v>
      </c>
      <c r="L57" s="1"/>
    </row>
    <row r="58" spans="1:12" ht="19.5">
      <c r="A58" s="25" t="s">
        <v>182</v>
      </c>
      <c r="B58" s="7" t="s">
        <v>39</v>
      </c>
      <c r="C58" s="8">
        <v>18</v>
      </c>
      <c r="D58" s="9">
        <v>53</v>
      </c>
      <c r="E58" s="9">
        <v>47</v>
      </c>
      <c r="F58" s="5">
        <f t="shared" si="4"/>
        <v>100</v>
      </c>
      <c r="G58" s="38">
        <f t="shared" si="6"/>
        <v>82</v>
      </c>
      <c r="H58" s="45">
        <v>29794</v>
      </c>
      <c r="J58" s="49">
        <f t="shared" si="5"/>
        <v>38</v>
      </c>
      <c r="L58" s="1"/>
    </row>
    <row r="59" spans="1:12" ht="19.5">
      <c r="A59" s="25" t="s">
        <v>199</v>
      </c>
      <c r="B59" s="7" t="s">
        <v>41</v>
      </c>
      <c r="C59" s="8">
        <v>21</v>
      </c>
      <c r="D59" s="9">
        <v>51</v>
      </c>
      <c r="E59" s="9">
        <v>50</v>
      </c>
      <c r="F59" s="5">
        <f t="shared" si="4"/>
        <v>101</v>
      </c>
      <c r="G59" s="38">
        <f t="shared" si="6"/>
        <v>80</v>
      </c>
      <c r="H59" s="45">
        <v>28096</v>
      </c>
      <c r="J59" s="49">
        <f t="shared" si="5"/>
        <v>43</v>
      </c>
      <c r="L59" s="1"/>
    </row>
    <row r="60" spans="1:12" ht="19.5">
      <c r="A60" s="25" t="s">
        <v>207</v>
      </c>
      <c r="B60" s="7" t="s">
        <v>92</v>
      </c>
      <c r="C60" s="8">
        <v>23</v>
      </c>
      <c r="D60" s="9">
        <v>46</v>
      </c>
      <c r="E60" s="9">
        <v>51</v>
      </c>
      <c r="F60" s="5">
        <f t="shared" si="4"/>
        <v>97</v>
      </c>
      <c r="G60" s="38">
        <f t="shared" si="6"/>
        <v>74</v>
      </c>
      <c r="H60" s="45">
        <v>27510</v>
      </c>
      <c r="J60" s="49">
        <f t="shared" si="5"/>
        <v>44</v>
      </c>
      <c r="L60" s="1"/>
    </row>
    <row r="61" spans="1:12" ht="19.5">
      <c r="A61" s="25" t="s">
        <v>220</v>
      </c>
      <c r="B61" s="7" t="s">
        <v>121</v>
      </c>
      <c r="C61" s="8">
        <v>27</v>
      </c>
      <c r="D61" s="9">
        <v>49</v>
      </c>
      <c r="E61" s="9">
        <v>50</v>
      </c>
      <c r="F61" s="5">
        <f t="shared" si="4"/>
        <v>99</v>
      </c>
      <c r="G61" s="100">
        <v>74.3</v>
      </c>
      <c r="H61" s="45">
        <v>28063</v>
      </c>
      <c r="J61" s="49">
        <f t="shared" si="5"/>
        <v>43</v>
      </c>
      <c r="L61" s="100">
        <f t="shared" si="2"/>
        <v>76.599999999999994</v>
      </c>
    </row>
    <row r="62" spans="1:12" ht="19.5">
      <c r="A62" s="25" t="s">
        <v>226</v>
      </c>
      <c r="B62" s="7" t="s">
        <v>92</v>
      </c>
      <c r="C62" s="8">
        <v>28</v>
      </c>
      <c r="D62" s="9">
        <v>49</v>
      </c>
      <c r="E62" s="9">
        <v>50</v>
      </c>
      <c r="F62" s="5">
        <f t="shared" si="4"/>
        <v>99</v>
      </c>
      <c r="G62" s="100">
        <v>73.3</v>
      </c>
      <c r="H62" s="45">
        <v>27603</v>
      </c>
      <c r="J62" s="49">
        <f t="shared" si="5"/>
        <v>44</v>
      </c>
      <c r="L62" s="100">
        <f t="shared" si="2"/>
        <v>75.599999999999994</v>
      </c>
    </row>
    <row r="63" spans="1:12" ht="19.5">
      <c r="A63" s="25" t="s">
        <v>234</v>
      </c>
      <c r="B63" s="7" t="s">
        <v>43</v>
      </c>
      <c r="C63" s="8">
        <v>30</v>
      </c>
      <c r="D63" s="9">
        <v>56</v>
      </c>
      <c r="E63" s="9">
        <v>60</v>
      </c>
      <c r="F63" s="5">
        <f t="shared" si="4"/>
        <v>116</v>
      </c>
      <c r="G63" s="100">
        <v>88.3</v>
      </c>
      <c r="H63" s="45">
        <v>29497</v>
      </c>
      <c r="J63" s="49">
        <f t="shared" si="5"/>
        <v>39</v>
      </c>
      <c r="L63" s="100">
        <f t="shared" si="2"/>
        <v>90.6</v>
      </c>
    </row>
    <row r="64" spans="1:12" ht="19.5">
      <c r="A64" s="25"/>
      <c r="B64" s="7"/>
      <c r="C64" s="8"/>
      <c r="D64" s="9"/>
      <c r="E64" s="9"/>
      <c r="F64" s="5"/>
      <c r="G64" s="38"/>
      <c r="H64" s="45"/>
      <c r="J64" s="49"/>
      <c r="L64" s="1"/>
    </row>
    <row r="65" spans="1:12" ht="19.5">
      <c r="A65" s="25" t="s">
        <v>38</v>
      </c>
      <c r="B65" s="7" t="s">
        <v>39</v>
      </c>
      <c r="C65" s="8">
        <v>1</v>
      </c>
      <c r="D65" s="9">
        <v>36</v>
      </c>
      <c r="E65" s="9">
        <v>38</v>
      </c>
      <c r="F65" s="5">
        <f t="shared" ref="F65:F96" si="7">SUM(D65+E65)</f>
        <v>74</v>
      </c>
      <c r="G65" s="100">
        <v>75.3</v>
      </c>
      <c r="J65" s="49">
        <f xml:space="preserve"> DATEDIF('[1]Cab 45 a +'!D137,$J$6,"y")</f>
        <v>49</v>
      </c>
      <c r="L65" s="100">
        <f t="shared" si="2"/>
        <v>77.599999999999994</v>
      </c>
    </row>
    <row r="66" spans="1:12" ht="19.5">
      <c r="A66" s="25" t="s">
        <v>46</v>
      </c>
      <c r="B66" s="7" t="s">
        <v>47</v>
      </c>
      <c r="C66" s="8">
        <v>2</v>
      </c>
      <c r="D66" s="9">
        <v>34</v>
      </c>
      <c r="E66" s="9">
        <v>39</v>
      </c>
      <c r="F66" s="5">
        <f t="shared" si="7"/>
        <v>73</v>
      </c>
      <c r="G66" s="100">
        <v>73.3</v>
      </c>
      <c r="J66" s="49">
        <f xml:space="preserve"> DATEDIF('[1]Cab 45 a +'!D138,$J$6,"y")</f>
        <v>70</v>
      </c>
      <c r="L66" s="100">
        <f t="shared" si="2"/>
        <v>75.599999999999994</v>
      </c>
    </row>
    <row r="67" spans="1:12" ht="19.5">
      <c r="A67" s="25" t="s">
        <v>42</v>
      </c>
      <c r="B67" s="7" t="s">
        <v>43</v>
      </c>
      <c r="C67" s="8">
        <v>2</v>
      </c>
      <c r="D67" s="9">
        <v>35</v>
      </c>
      <c r="E67" s="9">
        <v>40</v>
      </c>
      <c r="F67" s="5">
        <f t="shared" si="7"/>
        <v>75</v>
      </c>
      <c r="G67" s="100">
        <v>75.3</v>
      </c>
      <c r="J67" s="49">
        <f xml:space="preserve"> DATEDIF('[1]Cab 45 a +'!D139,$J$6,"y")</f>
        <v>70</v>
      </c>
      <c r="L67" s="100">
        <f t="shared" si="2"/>
        <v>77.599999999999994</v>
      </c>
    </row>
    <row r="68" spans="1:12" ht="19.5">
      <c r="A68" s="25" t="s">
        <v>44</v>
      </c>
      <c r="B68" s="7" t="s">
        <v>43</v>
      </c>
      <c r="C68" s="8">
        <v>2</v>
      </c>
      <c r="D68" s="9">
        <v>40</v>
      </c>
      <c r="E68" s="9">
        <v>42</v>
      </c>
      <c r="F68" s="5">
        <f t="shared" si="7"/>
        <v>82</v>
      </c>
      <c r="G68" s="100">
        <v>82.3</v>
      </c>
      <c r="J68" s="49">
        <f xml:space="preserve"> DATEDIF('[1]Cab 45 a +'!D140,$J$6,"y")</f>
        <v>45</v>
      </c>
      <c r="L68" s="100">
        <f t="shared" si="2"/>
        <v>84.6</v>
      </c>
    </row>
    <row r="69" spans="1:12" ht="19.5">
      <c r="A69" s="25" t="s">
        <v>48</v>
      </c>
      <c r="B69" s="7" t="s">
        <v>49</v>
      </c>
      <c r="C69" s="8">
        <v>3</v>
      </c>
      <c r="D69" s="9">
        <v>36</v>
      </c>
      <c r="E69" s="9">
        <v>40</v>
      </c>
      <c r="F69" s="5">
        <f t="shared" si="7"/>
        <v>76</v>
      </c>
      <c r="G69" s="100">
        <v>75.3</v>
      </c>
      <c r="J69" s="49">
        <f xml:space="preserve"> DATEDIF('[1]Cab 45 a +'!D141,$J$6,"y")</f>
        <v>58</v>
      </c>
      <c r="L69" s="100">
        <f t="shared" si="2"/>
        <v>77.599999999999994</v>
      </c>
    </row>
    <row r="70" spans="1:12" ht="19.5">
      <c r="A70" s="25" t="s">
        <v>52</v>
      </c>
      <c r="B70" s="7" t="s">
        <v>53</v>
      </c>
      <c r="C70" s="8">
        <v>3</v>
      </c>
      <c r="D70" s="9">
        <v>41</v>
      </c>
      <c r="E70" s="9">
        <v>37</v>
      </c>
      <c r="F70" s="5">
        <f t="shared" si="7"/>
        <v>78</v>
      </c>
      <c r="G70" s="100">
        <v>77.3</v>
      </c>
      <c r="J70" s="49">
        <f xml:space="preserve"> DATEDIF('[1]Cab 45 a +'!D142,$J$6,"y")</f>
        <v>57</v>
      </c>
      <c r="L70" s="100">
        <f t="shared" si="2"/>
        <v>79.599999999999994</v>
      </c>
    </row>
    <row r="71" spans="1:12" ht="19.5">
      <c r="A71" s="25" t="s">
        <v>59</v>
      </c>
      <c r="B71" s="7" t="s">
        <v>43</v>
      </c>
      <c r="C71" s="8">
        <v>4</v>
      </c>
      <c r="D71" s="9">
        <v>33</v>
      </c>
      <c r="E71" s="9">
        <v>37</v>
      </c>
      <c r="F71" s="5">
        <f t="shared" si="7"/>
        <v>70</v>
      </c>
      <c r="G71" s="100">
        <v>68.3</v>
      </c>
      <c r="J71" s="49">
        <f xml:space="preserve"> DATEDIF('[1]Cab 45 a +'!D143,$J$6,"y")</f>
        <v>64</v>
      </c>
      <c r="L71" s="100">
        <f t="shared" si="2"/>
        <v>70.599999999999994</v>
      </c>
    </row>
    <row r="72" spans="1:12" ht="19.5">
      <c r="A72" s="25" t="s">
        <v>60</v>
      </c>
      <c r="B72" s="7" t="s">
        <v>37</v>
      </c>
      <c r="C72" s="8">
        <v>4</v>
      </c>
      <c r="D72" s="9">
        <v>37</v>
      </c>
      <c r="E72" s="9">
        <v>39</v>
      </c>
      <c r="F72" s="5">
        <f t="shared" si="7"/>
        <v>76</v>
      </c>
      <c r="G72" s="100">
        <v>74.3</v>
      </c>
      <c r="J72" s="49">
        <f xml:space="preserve"> DATEDIF('[1]Cab 45 a +'!D144,$J$6,"y")</f>
        <v>45</v>
      </c>
      <c r="L72" s="100">
        <f t="shared" si="2"/>
        <v>76.599999999999994</v>
      </c>
    </row>
    <row r="73" spans="1:12" ht="19.5">
      <c r="A73" s="25" t="s">
        <v>56</v>
      </c>
      <c r="B73" s="7" t="s">
        <v>57</v>
      </c>
      <c r="C73" s="8">
        <v>4</v>
      </c>
      <c r="D73" s="9">
        <v>41</v>
      </c>
      <c r="E73" s="9">
        <v>40</v>
      </c>
      <c r="F73" s="5">
        <f t="shared" si="7"/>
        <v>81</v>
      </c>
      <c r="G73" s="100">
        <v>79.3</v>
      </c>
      <c r="J73" s="49">
        <f xml:space="preserve"> DATEDIF('[1]Cab 45 a +'!D145,$J$6,"y")</f>
        <v>64</v>
      </c>
      <c r="L73" s="100">
        <f t="shared" si="2"/>
        <v>81.599999999999994</v>
      </c>
    </row>
    <row r="74" spans="1:12" ht="19.5">
      <c r="A74" s="25" t="s">
        <v>66</v>
      </c>
      <c r="B74" s="7" t="s">
        <v>41</v>
      </c>
      <c r="C74" s="8">
        <v>5</v>
      </c>
      <c r="D74" s="9">
        <v>40</v>
      </c>
      <c r="E74" s="9">
        <v>35</v>
      </c>
      <c r="F74" s="5">
        <f t="shared" si="7"/>
        <v>75</v>
      </c>
      <c r="G74" s="100">
        <v>72.3</v>
      </c>
      <c r="J74" s="49">
        <f xml:space="preserve"> DATEDIF('[1]Cab 45 a +'!D146,$J$6,"y")</f>
        <v>56</v>
      </c>
      <c r="L74" s="100">
        <f t="shared" si="2"/>
        <v>74.599999999999994</v>
      </c>
    </row>
    <row r="75" spans="1:12" ht="19.5">
      <c r="A75" s="25" t="s">
        <v>69</v>
      </c>
      <c r="B75" s="7" t="s">
        <v>70</v>
      </c>
      <c r="C75" s="8">
        <v>5</v>
      </c>
      <c r="D75" s="9">
        <v>38</v>
      </c>
      <c r="E75" s="9">
        <v>37</v>
      </c>
      <c r="F75" s="5">
        <f t="shared" si="7"/>
        <v>75</v>
      </c>
      <c r="G75" s="100">
        <v>72.3</v>
      </c>
      <c r="J75" s="49">
        <f xml:space="preserve"> DATEDIF('[1]Cab 45 a +'!D147,$J$6,"y")</f>
        <v>54</v>
      </c>
      <c r="L75" s="100">
        <f t="shared" ref="L75:L93" si="8">(G75+2.3)</f>
        <v>74.599999999999994</v>
      </c>
    </row>
    <row r="76" spans="1:12" ht="19.5">
      <c r="A76" s="25" t="s">
        <v>71</v>
      </c>
      <c r="B76" s="7" t="s">
        <v>70</v>
      </c>
      <c r="C76" s="8">
        <v>5</v>
      </c>
      <c r="D76" s="9">
        <v>39</v>
      </c>
      <c r="E76" s="9">
        <v>40</v>
      </c>
      <c r="F76" s="5">
        <f t="shared" si="7"/>
        <v>79</v>
      </c>
      <c r="G76" s="100">
        <v>76.3</v>
      </c>
      <c r="J76" s="49">
        <f xml:space="preserve"> DATEDIF('[1]Cab 45 a +'!D148,$J$6,"y")</f>
        <v>54</v>
      </c>
      <c r="L76" s="100">
        <f t="shared" si="8"/>
        <v>78.599999999999994</v>
      </c>
    </row>
    <row r="77" spans="1:12" ht="19.5">
      <c r="A77" s="25" t="s">
        <v>67</v>
      </c>
      <c r="B77" s="7" t="s">
        <v>41</v>
      </c>
      <c r="C77" s="8">
        <v>5</v>
      </c>
      <c r="D77" s="9">
        <v>40</v>
      </c>
      <c r="E77" s="9">
        <v>41</v>
      </c>
      <c r="F77" s="5">
        <f t="shared" si="7"/>
        <v>81</v>
      </c>
      <c r="G77" s="100">
        <v>78.3</v>
      </c>
      <c r="J77" s="49">
        <f xml:space="preserve"> DATEDIF('[1]Cab 45 a +'!D149,$J$6,"y")</f>
        <v>64</v>
      </c>
      <c r="L77" s="100">
        <f t="shared" si="8"/>
        <v>80.599999999999994</v>
      </c>
    </row>
    <row r="78" spans="1:12" ht="19.5">
      <c r="A78" s="25" t="s">
        <v>75</v>
      </c>
      <c r="B78" s="7" t="s">
        <v>76</v>
      </c>
      <c r="C78" s="8">
        <v>5</v>
      </c>
      <c r="D78" s="9">
        <v>40</v>
      </c>
      <c r="E78" s="9">
        <v>42</v>
      </c>
      <c r="F78" s="5">
        <f t="shared" si="7"/>
        <v>82</v>
      </c>
      <c r="G78" s="100">
        <v>79.3</v>
      </c>
      <c r="J78" s="49">
        <f xml:space="preserve"> DATEDIF('[1]Cab 45 a +'!D150,$J$6,"y")</f>
        <v>56</v>
      </c>
      <c r="L78" s="100">
        <f t="shared" si="8"/>
        <v>81.599999999999994</v>
      </c>
    </row>
    <row r="79" spans="1:12" ht="19.5">
      <c r="A79" s="25" t="s">
        <v>81</v>
      </c>
      <c r="B79" s="7" t="s">
        <v>47</v>
      </c>
      <c r="C79" s="8">
        <v>6</v>
      </c>
      <c r="D79" s="9">
        <v>41</v>
      </c>
      <c r="E79" s="9">
        <v>41</v>
      </c>
      <c r="F79" s="5">
        <f t="shared" si="7"/>
        <v>82</v>
      </c>
      <c r="G79" s="100">
        <v>78.3</v>
      </c>
      <c r="J79" s="49">
        <f xml:space="preserve"> DATEDIF('[1]Cab 45 a +'!D151,$J$6,"y")</f>
        <v>54</v>
      </c>
      <c r="L79" s="100">
        <f t="shared" si="8"/>
        <v>80.599999999999994</v>
      </c>
    </row>
    <row r="80" spans="1:12" ht="19.5">
      <c r="A80" s="25" t="s">
        <v>84</v>
      </c>
      <c r="B80" s="7" t="s">
        <v>78</v>
      </c>
      <c r="C80" s="8">
        <v>6</v>
      </c>
      <c r="D80" s="9">
        <v>42</v>
      </c>
      <c r="E80" s="9">
        <v>41</v>
      </c>
      <c r="F80" s="5">
        <f t="shared" si="7"/>
        <v>83</v>
      </c>
      <c r="G80" s="100">
        <v>79.3</v>
      </c>
      <c r="J80" s="49">
        <f xml:space="preserve"> DATEDIF('[1]Cab 45 a +'!D152,$J$6,"y")</f>
        <v>69</v>
      </c>
      <c r="L80" s="100">
        <f t="shared" si="8"/>
        <v>81.599999999999994</v>
      </c>
    </row>
    <row r="81" spans="1:12" ht="19.5">
      <c r="A81" s="25" t="s">
        <v>79</v>
      </c>
      <c r="B81" s="7" t="s">
        <v>49</v>
      </c>
      <c r="C81" s="8">
        <v>6</v>
      </c>
      <c r="D81" s="9">
        <v>47</v>
      </c>
      <c r="E81" s="9">
        <v>42</v>
      </c>
      <c r="F81" s="5">
        <f t="shared" si="7"/>
        <v>89</v>
      </c>
      <c r="G81" s="100">
        <v>85.3</v>
      </c>
      <c r="J81" s="49">
        <f xml:space="preserve"> DATEDIF('[1]Cab 45 a +'!D153,$J$6,"y")</f>
        <v>65</v>
      </c>
      <c r="L81" s="100">
        <f t="shared" si="8"/>
        <v>87.6</v>
      </c>
    </row>
    <row r="82" spans="1:12" ht="19.5">
      <c r="A82" s="25" t="s">
        <v>90</v>
      </c>
      <c r="B82" s="7" t="s">
        <v>47</v>
      </c>
      <c r="C82" s="8">
        <v>7</v>
      </c>
      <c r="D82" s="9">
        <v>35</v>
      </c>
      <c r="E82" s="9">
        <v>37</v>
      </c>
      <c r="F82" s="5">
        <f t="shared" si="7"/>
        <v>72</v>
      </c>
      <c r="G82" s="100">
        <v>67.3</v>
      </c>
      <c r="J82" s="49">
        <f xml:space="preserve"> DATEDIF('[1]Cab 45 a +'!D154,$J$6,"y")</f>
        <v>53</v>
      </c>
      <c r="L82" s="100">
        <f t="shared" si="8"/>
        <v>69.599999999999994</v>
      </c>
    </row>
    <row r="83" spans="1:12" ht="19.5">
      <c r="A83" s="25" t="s">
        <v>104</v>
      </c>
      <c r="B83" s="7" t="s">
        <v>103</v>
      </c>
      <c r="C83" s="8">
        <v>8</v>
      </c>
      <c r="D83" s="9">
        <v>38</v>
      </c>
      <c r="E83" s="9">
        <v>36</v>
      </c>
      <c r="F83" s="5">
        <f t="shared" si="7"/>
        <v>74</v>
      </c>
      <c r="G83" s="100">
        <v>68.3</v>
      </c>
      <c r="J83" s="49">
        <f xml:space="preserve"> DATEDIF('[1]Cab 45 a +'!D155,$J$6,"y")</f>
        <v>53</v>
      </c>
      <c r="L83" s="100">
        <f t="shared" si="8"/>
        <v>70.599999999999994</v>
      </c>
    </row>
    <row r="84" spans="1:12" ht="19.5">
      <c r="A84" s="25" t="s">
        <v>107</v>
      </c>
      <c r="B84" s="7" t="s">
        <v>53</v>
      </c>
      <c r="C84" s="8">
        <v>8</v>
      </c>
      <c r="D84" s="9">
        <v>40</v>
      </c>
      <c r="E84" s="9">
        <v>38</v>
      </c>
      <c r="F84" s="5">
        <f t="shared" si="7"/>
        <v>78</v>
      </c>
      <c r="G84" s="100">
        <v>72.3</v>
      </c>
      <c r="J84" s="49">
        <f xml:space="preserve"> DATEDIF('[1]Cab 45 a +'!D156,$J$6,"y")</f>
        <v>45</v>
      </c>
      <c r="L84" s="100">
        <f t="shared" si="8"/>
        <v>74.599999999999994</v>
      </c>
    </row>
    <row r="85" spans="1:12" ht="19.5">
      <c r="A85" s="25" t="s">
        <v>100</v>
      </c>
      <c r="B85" s="7" t="s">
        <v>47</v>
      </c>
      <c r="C85" s="8">
        <v>8</v>
      </c>
      <c r="D85" s="9">
        <v>44</v>
      </c>
      <c r="E85" s="9">
        <v>36</v>
      </c>
      <c r="F85" s="5">
        <f t="shared" si="7"/>
        <v>80</v>
      </c>
      <c r="G85" s="100">
        <v>74.3</v>
      </c>
      <c r="J85" s="49">
        <f xml:space="preserve"> DATEDIF('[1]Cab 45 a +'!D157,$J$6,"y")</f>
        <v>54</v>
      </c>
      <c r="L85" s="100">
        <f t="shared" si="8"/>
        <v>76.599999999999994</v>
      </c>
    </row>
    <row r="86" spans="1:12" ht="19.5">
      <c r="A86" s="25" t="s">
        <v>102</v>
      </c>
      <c r="B86" s="7" t="s">
        <v>103</v>
      </c>
      <c r="C86" s="8">
        <v>8</v>
      </c>
      <c r="D86" s="9">
        <v>42</v>
      </c>
      <c r="E86" s="9">
        <v>38</v>
      </c>
      <c r="F86" s="5">
        <f t="shared" si="7"/>
        <v>80</v>
      </c>
      <c r="G86" s="100">
        <v>74.3</v>
      </c>
      <c r="J86" s="49">
        <f xml:space="preserve"> DATEDIF('[1]Cab 45 a +'!D158,$J$6,"y")</f>
        <v>45</v>
      </c>
      <c r="L86" s="100">
        <f t="shared" si="8"/>
        <v>76.599999999999994</v>
      </c>
    </row>
    <row r="87" spans="1:12" ht="19.5">
      <c r="A87" s="25" t="s">
        <v>91</v>
      </c>
      <c r="B87" s="7" t="s">
        <v>92</v>
      </c>
      <c r="C87" s="8">
        <v>8</v>
      </c>
      <c r="D87" s="9">
        <v>40</v>
      </c>
      <c r="E87" s="9">
        <v>41</v>
      </c>
      <c r="F87" s="5">
        <f t="shared" si="7"/>
        <v>81</v>
      </c>
      <c r="G87" s="100">
        <v>75.3</v>
      </c>
      <c r="J87" s="49">
        <f xml:space="preserve"> DATEDIF('[1]Cab 45 a +'!D159,$J$6,"y")</f>
        <v>51</v>
      </c>
      <c r="L87" s="100">
        <f t="shared" si="8"/>
        <v>77.599999999999994</v>
      </c>
    </row>
    <row r="88" spans="1:12" ht="19.5">
      <c r="A88" s="25" t="s">
        <v>94</v>
      </c>
      <c r="B88" s="7" t="s">
        <v>43</v>
      </c>
      <c r="C88" s="8">
        <v>8</v>
      </c>
      <c r="D88" s="9">
        <v>39</v>
      </c>
      <c r="E88" s="9">
        <v>43</v>
      </c>
      <c r="F88" s="5">
        <f t="shared" si="7"/>
        <v>82</v>
      </c>
      <c r="G88" s="100">
        <v>76.3</v>
      </c>
      <c r="J88" s="49">
        <f xml:space="preserve"> DATEDIF('[1]Cab 45 a +'!D160,$J$6,"y")</f>
        <v>66</v>
      </c>
      <c r="L88" s="100">
        <f t="shared" si="8"/>
        <v>78.599999999999994</v>
      </c>
    </row>
    <row r="89" spans="1:12" ht="19.5">
      <c r="A89" s="25" t="s">
        <v>95</v>
      </c>
      <c r="B89" s="7" t="s">
        <v>70</v>
      </c>
      <c r="C89" s="8">
        <v>8</v>
      </c>
      <c r="D89" s="9">
        <v>42</v>
      </c>
      <c r="E89" s="9">
        <v>43</v>
      </c>
      <c r="F89" s="5">
        <f t="shared" si="7"/>
        <v>85</v>
      </c>
      <c r="G89" s="100">
        <v>79.3</v>
      </c>
      <c r="J89" s="49">
        <f xml:space="preserve"> DATEDIF('[1]Cab 45 a +'!D161,$J$6,"y")</f>
        <v>47</v>
      </c>
      <c r="L89" s="100">
        <f t="shared" si="8"/>
        <v>81.599999999999994</v>
      </c>
    </row>
    <row r="90" spans="1:12" ht="19.5">
      <c r="A90" s="25" t="s">
        <v>118</v>
      </c>
      <c r="B90" s="7" t="s">
        <v>47</v>
      </c>
      <c r="C90" s="8">
        <v>9</v>
      </c>
      <c r="D90" s="9">
        <v>41</v>
      </c>
      <c r="E90" s="9">
        <v>36</v>
      </c>
      <c r="F90" s="5">
        <f t="shared" si="7"/>
        <v>77</v>
      </c>
      <c r="G90" s="100">
        <v>70.3</v>
      </c>
      <c r="J90" s="49">
        <f xml:space="preserve"> DATEDIF('[1]Cab 45 a +'!D162,$J$6,"y")</f>
        <v>66</v>
      </c>
      <c r="L90" s="100">
        <f t="shared" si="8"/>
        <v>72.599999999999994</v>
      </c>
    </row>
    <row r="91" spans="1:12" ht="19.5">
      <c r="A91" s="25" t="s">
        <v>109</v>
      </c>
      <c r="B91" s="7" t="s">
        <v>92</v>
      </c>
      <c r="C91" s="8">
        <v>9</v>
      </c>
      <c r="D91" s="9">
        <v>40</v>
      </c>
      <c r="E91" s="9">
        <v>43</v>
      </c>
      <c r="F91" s="5">
        <f t="shared" si="7"/>
        <v>83</v>
      </c>
      <c r="G91" s="100">
        <v>76.3</v>
      </c>
      <c r="J91" s="49">
        <f xml:space="preserve"> DATEDIF('[1]Cab 45 a +'!D163,$J$6,"y")</f>
        <v>61</v>
      </c>
      <c r="L91" s="100">
        <f t="shared" si="8"/>
        <v>78.599999999999994</v>
      </c>
    </row>
    <row r="92" spans="1:12" ht="19.5">
      <c r="A92" s="25" t="s">
        <v>119</v>
      </c>
      <c r="B92" s="7" t="s">
        <v>47</v>
      </c>
      <c r="C92" s="8">
        <v>9</v>
      </c>
      <c r="D92" s="9">
        <v>40</v>
      </c>
      <c r="E92" s="9">
        <v>44</v>
      </c>
      <c r="F92" s="5">
        <f t="shared" si="7"/>
        <v>84</v>
      </c>
      <c r="G92" s="100">
        <v>77.3</v>
      </c>
      <c r="J92" s="49">
        <f xml:space="preserve"> DATEDIF('[1]Cab 45 a +'!D164,$J$6,"y")</f>
        <v>59</v>
      </c>
      <c r="L92" s="100">
        <f t="shared" si="8"/>
        <v>79.599999999999994</v>
      </c>
    </row>
    <row r="93" spans="1:12" ht="19.5">
      <c r="A93" s="25" t="s">
        <v>111</v>
      </c>
      <c r="B93" s="7" t="s">
        <v>70</v>
      </c>
      <c r="C93" s="8">
        <v>9</v>
      </c>
      <c r="D93" s="9">
        <v>42</v>
      </c>
      <c r="E93" s="9">
        <v>42</v>
      </c>
      <c r="F93" s="5">
        <f t="shared" si="7"/>
        <v>84</v>
      </c>
      <c r="G93" s="100">
        <v>77.3</v>
      </c>
      <c r="J93" s="49">
        <f xml:space="preserve"> DATEDIF('[1]Cab 45 a +'!D165,$J$6,"y")</f>
        <v>74</v>
      </c>
      <c r="L93" s="100">
        <f t="shared" si="8"/>
        <v>79.599999999999994</v>
      </c>
    </row>
    <row r="94" spans="1:12" ht="19.5">
      <c r="A94" s="25" t="s">
        <v>129</v>
      </c>
      <c r="B94" s="7" t="s">
        <v>103</v>
      </c>
      <c r="C94" s="8">
        <v>10</v>
      </c>
      <c r="D94" s="9">
        <v>38</v>
      </c>
      <c r="E94" s="9">
        <v>41</v>
      </c>
      <c r="F94" s="5">
        <f t="shared" si="7"/>
        <v>79</v>
      </c>
      <c r="G94" s="38">
        <f t="shared" ref="G94:G125" si="9">(F94-C94)</f>
        <v>69</v>
      </c>
      <c r="J94" s="49">
        <f xml:space="preserve"> DATEDIF('[1]Cab 45 a +'!D166,$J$6,"y")</f>
        <v>59</v>
      </c>
      <c r="L94" s="1"/>
    </row>
    <row r="95" spans="1:12" ht="19.5">
      <c r="A95" s="25" t="s">
        <v>123</v>
      </c>
      <c r="B95" s="7" t="s">
        <v>47</v>
      </c>
      <c r="C95" s="8">
        <v>10</v>
      </c>
      <c r="D95" s="9">
        <v>37</v>
      </c>
      <c r="E95" s="9">
        <v>42</v>
      </c>
      <c r="F95" s="5">
        <f t="shared" si="7"/>
        <v>79</v>
      </c>
      <c r="G95" s="38">
        <f t="shared" si="9"/>
        <v>69</v>
      </c>
      <c r="J95" s="49">
        <f xml:space="preserve"> DATEDIF('[1]Cab 45 a +'!D167,$J$6,"y")</f>
        <v>61</v>
      </c>
      <c r="L95" s="1"/>
    </row>
    <row r="96" spans="1:12" ht="19.5">
      <c r="A96" s="25" t="s">
        <v>120</v>
      </c>
      <c r="B96" s="7" t="s">
        <v>121</v>
      </c>
      <c r="C96" s="8">
        <v>10</v>
      </c>
      <c r="D96" s="9">
        <v>44</v>
      </c>
      <c r="E96" s="9">
        <v>39</v>
      </c>
      <c r="F96" s="5">
        <f t="shared" si="7"/>
        <v>83</v>
      </c>
      <c r="G96" s="38">
        <f t="shared" si="9"/>
        <v>73</v>
      </c>
      <c r="J96" s="49">
        <f xml:space="preserve"> DATEDIF('[1]Cab 45 a +'!D168,$J$6,"y")</f>
        <v>66</v>
      </c>
      <c r="L96" s="1"/>
    </row>
    <row r="97" spans="1:12" ht="19.5">
      <c r="A97" s="25" t="s">
        <v>127</v>
      </c>
      <c r="B97" s="7" t="s">
        <v>47</v>
      </c>
      <c r="C97" s="8">
        <v>10</v>
      </c>
      <c r="D97" s="9">
        <v>43</v>
      </c>
      <c r="E97" s="9">
        <v>41</v>
      </c>
      <c r="F97" s="5">
        <f t="shared" ref="F97:F128" si="10">SUM(D97+E97)</f>
        <v>84</v>
      </c>
      <c r="G97" s="38">
        <f t="shared" si="9"/>
        <v>74</v>
      </c>
      <c r="J97" s="49">
        <f xml:space="preserve"> DATEDIF('[1]Cab 45 a +'!D169,$J$6,"y")</f>
        <v>71</v>
      </c>
      <c r="L97" s="1"/>
    </row>
    <row r="98" spans="1:12" ht="19.5">
      <c r="A98" s="25" t="s">
        <v>122</v>
      </c>
      <c r="B98" s="7" t="s">
        <v>43</v>
      </c>
      <c r="C98" s="8">
        <v>10</v>
      </c>
      <c r="D98" s="9">
        <v>47</v>
      </c>
      <c r="E98" s="9">
        <v>43</v>
      </c>
      <c r="F98" s="5">
        <f t="shared" si="10"/>
        <v>90</v>
      </c>
      <c r="G98" s="38">
        <f t="shared" si="9"/>
        <v>80</v>
      </c>
      <c r="J98" s="49">
        <f xml:space="preserve"> DATEDIF('[1]Cab 45 a +'!D170,$J$6,"y")</f>
        <v>52</v>
      </c>
      <c r="L98" s="1"/>
    </row>
    <row r="99" spans="1:12" ht="19.5">
      <c r="A99" s="25" t="s">
        <v>132</v>
      </c>
      <c r="B99" s="7" t="s">
        <v>43</v>
      </c>
      <c r="C99" s="8">
        <v>11</v>
      </c>
      <c r="D99" s="9">
        <v>39</v>
      </c>
      <c r="E99" s="9">
        <v>37</v>
      </c>
      <c r="F99" s="5">
        <f t="shared" si="10"/>
        <v>76</v>
      </c>
      <c r="G99" s="38">
        <f t="shared" si="9"/>
        <v>65</v>
      </c>
      <c r="J99" s="49">
        <f xml:space="preserve"> DATEDIF('[1]Cab 45 a +'!D171,$J$6,"y")</f>
        <v>53</v>
      </c>
      <c r="L99" s="1"/>
    </row>
    <row r="100" spans="1:12" ht="19.5">
      <c r="A100" s="25" t="s">
        <v>137</v>
      </c>
      <c r="B100" s="7" t="s">
        <v>76</v>
      </c>
      <c r="C100" s="8">
        <v>11</v>
      </c>
      <c r="D100" s="9">
        <v>42</v>
      </c>
      <c r="E100" s="9">
        <v>40</v>
      </c>
      <c r="F100" s="5">
        <f t="shared" si="10"/>
        <v>82</v>
      </c>
      <c r="G100" s="38">
        <f t="shared" si="9"/>
        <v>71</v>
      </c>
      <c r="J100" s="49">
        <f xml:space="preserve"> DATEDIF('[1]Cab 45 a +'!D172,$J$6,"y")</f>
        <v>50</v>
      </c>
      <c r="L100" s="1"/>
    </row>
    <row r="101" spans="1:12" ht="19.5">
      <c r="A101" s="25" t="s">
        <v>425</v>
      </c>
      <c r="B101" s="7" t="s">
        <v>47</v>
      </c>
      <c r="C101" s="8">
        <v>11</v>
      </c>
      <c r="D101" s="9">
        <v>44</v>
      </c>
      <c r="E101" s="9">
        <v>39</v>
      </c>
      <c r="F101" s="5">
        <f t="shared" si="10"/>
        <v>83</v>
      </c>
      <c r="G101" s="38">
        <f t="shared" si="9"/>
        <v>72</v>
      </c>
      <c r="J101" s="49">
        <f xml:space="preserve"> DATEDIF('[1]Cab 45 a +'!D173,$J$6,"y")</f>
        <v>63</v>
      </c>
      <c r="L101" s="1"/>
    </row>
    <row r="102" spans="1:12" ht="19.5">
      <c r="A102" s="25" t="s">
        <v>134</v>
      </c>
      <c r="B102" s="7" t="s">
        <v>47</v>
      </c>
      <c r="C102" s="8">
        <v>11</v>
      </c>
      <c r="D102" s="9">
        <v>44</v>
      </c>
      <c r="E102" s="9">
        <v>40</v>
      </c>
      <c r="F102" s="5">
        <f t="shared" si="10"/>
        <v>84</v>
      </c>
      <c r="G102" s="38">
        <f t="shared" si="9"/>
        <v>73</v>
      </c>
      <c r="J102" s="49">
        <f xml:space="preserve"> DATEDIF('[1]Cab 45 a +'!D174,$J$6,"y")</f>
        <v>57</v>
      </c>
      <c r="L102" s="1"/>
    </row>
    <row r="103" spans="1:12" ht="19.5">
      <c r="A103" s="25" t="s">
        <v>143</v>
      </c>
      <c r="B103" s="7" t="s">
        <v>43</v>
      </c>
      <c r="C103" s="8">
        <v>12</v>
      </c>
      <c r="D103" s="9">
        <v>43</v>
      </c>
      <c r="E103" s="9">
        <v>42</v>
      </c>
      <c r="F103" s="5">
        <f t="shared" si="10"/>
        <v>85</v>
      </c>
      <c r="G103" s="38">
        <f t="shared" si="9"/>
        <v>73</v>
      </c>
      <c r="J103" s="49">
        <f xml:space="preserve"> DATEDIF('[1]Cab 45 a +'!D175,$J$6,"y")</f>
        <v>61</v>
      </c>
      <c r="L103" s="1"/>
    </row>
    <row r="104" spans="1:12" ht="19.5">
      <c r="A104" s="25" t="s">
        <v>152</v>
      </c>
      <c r="B104" s="7" t="s">
        <v>103</v>
      </c>
      <c r="C104" s="8">
        <v>13</v>
      </c>
      <c r="D104" s="9">
        <v>42</v>
      </c>
      <c r="E104" s="9">
        <v>43</v>
      </c>
      <c r="F104" s="5">
        <f t="shared" si="10"/>
        <v>85</v>
      </c>
      <c r="G104" s="38">
        <f t="shared" si="9"/>
        <v>72</v>
      </c>
      <c r="J104" s="49">
        <f xml:space="preserve"> DATEDIF('[1]Cab 45 a +'!D176,$J$6,"y")</f>
        <v>60</v>
      </c>
      <c r="L104" s="1"/>
    </row>
    <row r="105" spans="1:12" ht="19.5">
      <c r="A105" s="25" t="s">
        <v>147</v>
      </c>
      <c r="B105" s="7" t="s">
        <v>37</v>
      </c>
      <c r="C105" s="8">
        <v>13</v>
      </c>
      <c r="D105" s="9">
        <v>42</v>
      </c>
      <c r="E105" s="9">
        <v>44</v>
      </c>
      <c r="F105" s="5">
        <f t="shared" si="10"/>
        <v>86</v>
      </c>
      <c r="G105" s="38">
        <f t="shared" si="9"/>
        <v>73</v>
      </c>
      <c r="J105" s="49">
        <f xml:space="preserve"> DATEDIF('[1]Cab 45 a +'!D177,$J$6,"y")</f>
        <v>68</v>
      </c>
      <c r="L105" s="1"/>
    </row>
    <row r="106" spans="1:12" ht="19.5">
      <c r="A106" s="25" t="s">
        <v>153</v>
      </c>
      <c r="B106" s="7" t="s">
        <v>41</v>
      </c>
      <c r="C106" s="8">
        <v>13</v>
      </c>
      <c r="D106" s="9">
        <v>41</v>
      </c>
      <c r="E106" s="9">
        <v>45</v>
      </c>
      <c r="F106" s="5">
        <f t="shared" si="10"/>
        <v>86</v>
      </c>
      <c r="G106" s="38">
        <f t="shared" si="9"/>
        <v>73</v>
      </c>
      <c r="J106" s="49">
        <f xml:space="preserve"> DATEDIF('[1]Cab 45 a +'!D178,$J$6,"y")</f>
        <v>52</v>
      </c>
      <c r="L106" s="1"/>
    </row>
    <row r="107" spans="1:12" ht="19.5">
      <c r="A107" s="25" t="s">
        <v>145</v>
      </c>
      <c r="B107" s="7" t="s">
        <v>121</v>
      </c>
      <c r="C107" s="8">
        <v>13</v>
      </c>
      <c r="D107" s="9">
        <v>44</v>
      </c>
      <c r="E107" s="9">
        <v>43</v>
      </c>
      <c r="F107" s="5">
        <f t="shared" si="10"/>
        <v>87</v>
      </c>
      <c r="G107" s="38">
        <f t="shared" si="9"/>
        <v>74</v>
      </c>
      <c r="J107" s="49">
        <f xml:space="preserve"> DATEDIF('[1]Cab 45 a +'!D179,$J$6,"y")</f>
        <v>57</v>
      </c>
      <c r="L107" s="1"/>
    </row>
    <row r="108" spans="1:12" ht="19.5">
      <c r="A108" s="25" t="s">
        <v>150</v>
      </c>
      <c r="B108" s="7" t="s">
        <v>47</v>
      </c>
      <c r="C108" s="8">
        <v>13</v>
      </c>
      <c r="D108" s="9">
        <v>43</v>
      </c>
      <c r="E108" s="9">
        <v>44</v>
      </c>
      <c r="F108" s="5">
        <f t="shared" si="10"/>
        <v>87</v>
      </c>
      <c r="G108" s="38">
        <f t="shared" si="9"/>
        <v>74</v>
      </c>
      <c r="J108" s="49">
        <f xml:space="preserve"> DATEDIF('[1]Cab 45 a +'!D180,$J$6,"y")</f>
        <v>48</v>
      </c>
      <c r="L108" s="1"/>
    </row>
    <row r="109" spans="1:12" ht="19.5">
      <c r="A109" s="25" t="s">
        <v>151</v>
      </c>
      <c r="B109" s="7" t="s">
        <v>47</v>
      </c>
      <c r="C109" s="8">
        <v>13</v>
      </c>
      <c r="D109" s="9">
        <v>44</v>
      </c>
      <c r="E109" s="9">
        <v>46</v>
      </c>
      <c r="F109" s="5">
        <f t="shared" si="10"/>
        <v>90</v>
      </c>
      <c r="G109" s="38">
        <f t="shared" si="9"/>
        <v>77</v>
      </c>
      <c r="J109" s="49">
        <f xml:space="preserve"> DATEDIF('[1]Cab 45 a +'!D181,$J$6,"y")</f>
        <v>54</v>
      </c>
      <c r="L109" s="1"/>
    </row>
    <row r="110" spans="1:12" ht="19.5">
      <c r="A110" s="25" t="s">
        <v>148</v>
      </c>
      <c r="B110" s="7" t="s">
        <v>39</v>
      </c>
      <c r="C110" s="8">
        <v>13</v>
      </c>
      <c r="D110" s="9">
        <v>44</v>
      </c>
      <c r="E110" s="9">
        <v>46</v>
      </c>
      <c r="F110" s="5">
        <f t="shared" si="10"/>
        <v>90</v>
      </c>
      <c r="G110" s="38">
        <f t="shared" si="9"/>
        <v>77</v>
      </c>
      <c r="J110" s="49">
        <f xml:space="preserve"> DATEDIF('[1]Cab 45 a +'!D182,$J$6,"y")</f>
        <v>49</v>
      </c>
      <c r="L110" s="1"/>
    </row>
    <row r="111" spans="1:12" ht="19.5">
      <c r="A111" s="25" t="s">
        <v>156</v>
      </c>
      <c r="B111" s="7" t="s">
        <v>103</v>
      </c>
      <c r="C111" s="8">
        <v>14</v>
      </c>
      <c r="D111" s="9">
        <v>44</v>
      </c>
      <c r="E111" s="9">
        <v>41</v>
      </c>
      <c r="F111" s="5">
        <f t="shared" si="10"/>
        <v>85</v>
      </c>
      <c r="G111" s="38">
        <f t="shared" si="9"/>
        <v>71</v>
      </c>
      <c r="J111" s="49">
        <f xml:space="preserve"> DATEDIF('[1]Cab 45 a +'!D183,$J$6,"y")</f>
        <v>54</v>
      </c>
      <c r="L111" s="1"/>
    </row>
    <row r="112" spans="1:12" ht="19.5">
      <c r="A112" s="25" t="s">
        <v>159</v>
      </c>
      <c r="B112" s="7" t="s">
        <v>47</v>
      </c>
      <c r="C112" s="8">
        <v>14</v>
      </c>
      <c r="D112" s="9">
        <v>45</v>
      </c>
      <c r="E112" s="9">
        <v>41</v>
      </c>
      <c r="F112" s="5">
        <f t="shared" si="10"/>
        <v>86</v>
      </c>
      <c r="G112" s="38">
        <f t="shared" si="9"/>
        <v>72</v>
      </c>
      <c r="J112" s="49">
        <f xml:space="preserve"> DATEDIF('[1]Cab 45 a +'!D184,$J$6,"y")</f>
        <v>46</v>
      </c>
      <c r="L112" s="1"/>
    </row>
    <row r="113" spans="1:12" ht="19.5">
      <c r="A113" s="25" t="s">
        <v>155</v>
      </c>
      <c r="B113" s="7" t="s">
        <v>47</v>
      </c>
      <c r="C113" s="8">
        <v>14</v>
      </c>
      <c r="D113" s="9">
        <v>47</v>
      </c>
      <c r="E113" s="9">
        <v>43</v>
      </c>
      <c r="F113" s="5">
        <f t="shared" si="10"/>
        <v>90</v>
      </c>
      <c r="G113" s="38">
        <f t="shared" si="9"/>
        <v>76</v>
      </c>
      <c r="J113" s="49">
        <f xml:space="preserve"> DATEDIF('[1]Cab 45 a +'!D185,$J$6,"y")</f>
        <v>64</v>
      </c>
      <c r="L113" s="1"/>
    </row>
    <row r="114" spans="1:12" ht="19.5">
      <c r="A114" s="25" t="s">
        <v>154</v>
      </c>
      <c r="B114" s="7" t="s">
        <v>41</v>
      </c>
      <c r="C114" s="8">
        <v>14</v>
      </c>
      <c r="D114" s="9">
        <v>47</v>
      </c>
      <c r="E114" s="9">
        <v>43</v>
      </c>
      <c r="F114" s="5">
        <f t="shared" si="10"/>
        <v>90</v>
      </c>
      <c r="G114" s="38">
        <f t="shared" si="9"/>
        <v>76</v>
      </c>
      <c r="J114" s="49">
        <f xml:space="preserve"> DATEDIF('[1]Cab 45 a +'!D186,$J$6,"y")</f>
        <v>74</v>
      </c>
      <c r="L114" s="1"/>
    </row>
    <row r="115" spans="1:12" ht="19.5">
      <c r="A115" s="25" t="s">
        <v>426</v>
      </c>
      <c r="B115" s="7" t="s">
        <v>47</v>
      </c>
      <c r="C115" s="8">
        <v>14</v>
      </c>
      <c r="D115" s="9">
        <v>47</v>
      </c>
      <c r="E115" s="9">
        <v>44</v>
      </c>
      <c r="F115" s="5">
        <f t="shared" si="10"/>
        <v>91</v>
      </c>
      <c r="G115" s="38">
        <f t="shared" si="9"/>
        <v>77</v>
      </c>
      <c r="J115" s="49">
        <f xml:space="preserve"> DATEDIF('[1]Cab 45 a +'!D187,$J$6,"y")</f>
        <v>67</v>
      </c>
      <c r="L115" s="1"/>
    </row>
    <row r="116" spans="1:12" ht="19.5">
      <c r="A116" s="25" t="s">
        <v>157</v>
      </c>
      <c r="B116" s="7" t="s">
        <v>53</v>
      </c>
      <c r="C116" s="8">
        <v>14</v>
      </c>
      <c r="D116" s="9">
        <v>45</v>
      </c>
      <c r="E116" s="9">
        <v>50</v>
      </c>
      <c r="F116" s="5">
        <f t="shared" si="10"/>
        <v>95</v>
      </c>
      <c r="G116" s="38">
        <f t="shared" si="9"/>
        <v>81</v>
      </c>
      <c r="J116" s="49">
        <f xml:space="preserve"> DATEDIF('[1]Cab 45 a +'!D188,$J$6,"y")</f>
        <v>70</v>
      </c>
      <c r="L116" s="1"/>
    </row>
    <row r="117" spans="1:12" ht="19.5">
      <c r="A117" s="25" t="s">
        <v>429</v>
      </c>
      <c r="B117" s="7" t="s">
        <v>47</v>
      </c>
      <c r="C117" s="8">
        <v>14</v>
      </c>
      <c r="D117" s="9">
        <v>52</v>
      </c>
      <c r="E117" s="9">
        <v>44</v>
      </c>
      <c r="F117" s="5">
        <f t="shared" si="10"/>
        <v>96</v>
      </c>
      <c r="G117" s="38">
        <f t="shared" si="9"/>
        <v>82</v>
      </c>
      <c r="J117" s="49">
        <f xml:space="preserve"> DATEDIF('[1]Cab 45 a +'!D189,$J$6,"y")</f>
        <v>47</v>
      </c>
      <c r="L117" s="1"/>
    </row>
    <row r="118" spans="1:12" ht="19.5">
      <c r="A118" s="25" t="s">
        <v>167</v>
      </c>
      <c r="B118" s="7" t="s">
        <v>47</v>
      </c>
      <c r="C118" s="8">
        <v>15</v>
      </c>
      <c r="D118" s="9">
        <v>44</v>
      </c>
      <c r="E118" s="9">
        <v>42</v>
      </c>
      <c r="F118" s="5">
        <f t="shared" si="10"/>
        <v>86</v>
      </c>
      <c r="G118" s="38">
        <f t="shared" si="9"/>
        <v>71</v>
      </c>
      <c r="J118" s="49">
        <f xml:space="preserve"> DATEDIF('[1]Cab 45 a +'!D190,$J$6,"y")</f>
        <v>63</v>
      </c>
      <c r="L118" s="1"/>
    </row>
    <row r="119" spans="1:12" ht="19.5">
      <c r="A119" s="25" t="s">
        <v>168</v>
      </c>
      <c r="B119" s="7" t="s">
        <v>103</v>
      </c>
      <c r="C119" s="8">
        <v>15</v>
      </c>
      <c r="D119" s="9">
        <v>45</v>
      </c>
      <c r="E119" s="9">
        <v>45</v>
      </c>
      <c r="F119" s="5">
        <f t="shared" si="10"/>
        <v>90</v>
      </c>
      <c r="G119" s="38">
        <f t="shared" si="9"/>
        <v>75</v>
      </c>
      <c r="J119" s="49">
        <f xml:space="preserve"> DATEDIF('[1]Cab 45 a +'!D191,$J$6,"y")</f>
        <v>120</v>
      </c>
      <c r="L119" s="1"/>
    </row>
    <row r="120" spans="1:12" ht="19.5">
      <c r="A120" s="25" t="s">
        <v>427</v>
      </c>
      <c r="B120" s="7" t="s">
        <v>47</v>
      </c>
      <c r="C120" s="8">
        <v>15</v>
      </c>
      <c r="D120" s="9">
        <v>48</v>
      </c>
      <c r="E120" s="9">
        <v>46</v>
      </c>
      <c r="F120" s="5">
        <f t="shared" si="10"/>
        <v>94</v>
      </c>
      <c r="G120" s="38">
        <f t="shared" si="9"/>
        <v>79</v>
      </c>
      <c r="J120" s="49">
        <f xml:space="preserve"> DATEDIF('[1]Cab 45 a +'!D192,$J$6,"y")</f>
        <v>120</v>
      </c>
      <c r="L120" s="1"/>
    </row>
    <row r="121" spans="1:12" ht="19.5">
      <c r="A121" s="25" t="s">
        <v>428</v>
      </c>
      <c r="B121" s="7" t="s">
        <v>39</v>
      </c>
      <c r="C121" s="8">
        <v>15</v>
      </c>
      <c r="D121" s="9">
        <v>48</v>
      </c>
      <c r="E121" s="9">
        <v>48</v>
      </c>
      <c r="F121" s="5">
        <f t="shared" si="10"/>
        <v>96</v>
      </c>
      <c r="G121" s="38">
        <f t="shared" si="9"/>
        <v>81</v>
      </c>
      <c r="J121" s="49">
        <f xml:space="preserve"> DATEDIF('[1]Cab 45 a +'!D193,$J$6,"y")</f>
        <v>120</v>
      </c>
      <c r="L121" s="1"/>
    </row>
    <row r="122" spans="1:12" ht="19.5">
      <c r="A122" s="25" t="s">
        <v>166</v>
      </c>
      <c r="B122" s="7" t="s">
        <v>39</v>
      </c>
      <c r="C122" s="8">
        <v>15</v>
      </c>
      <c r="D122" s="9">
        <v>45</v>
      </c>
      <c r="E122" s="9">
        <v>51</v>
      </c>
      <c r="F122" s="5">
        <f t="shared" si="10"/>
        <v>96</v>
      </c>
      <c r="G122" s="38">
        <f t="shared" si="9"/>
        <v>81</v>
      </c>
      <c r="J122" s="49">
        <f xml:space="preserve"> DATEDIF('[1]Cab 45 a +'!D194,$J$6,"y")</f>
        <v>120</v>
      </c>
      <c r="L122" s="1"/>
    </row>
    <row r="123" spans="1:12" ht="19.5">
      <c r="A123" s="25" t="s">
        <v>164</v>
      </c>
      <c r="B123" s="7" t="s">
        <v>121</v>
      </c>
      <c r="C123" s="8">
        <v>15</v>
      </c>
      <c r="D123" s="9">
        <v>49</v>
      </c>
      <c r="E123" s="9">
        <v>53</v>
      </c>
      <c r="F123" s="5">
        <f t="shared" si="10"/>
        <v>102</v>
      </c>
      <c r="G123" s="38">
        <f t="shared" si="9"/>
        <v>87</v>
      </c>
      <c r="J123" s="49">
        <f xml:space="preserve"> DATEDIF('[1]Cab 45 a +'!D195,$J$6,"y")</f>
        <v>120</v>
      </c>
      <c r="L123" s="1"/>
    </row>
    <row r="124" spans="1:12" ht="19.5">
      <c r="A124" s="25" t="s">
        <v>171</v>
      </c>
      <c r="B124" s="7" t="s">
        <v>43</v>
      </c>
      <c r="C124" s="8">
        <v>16</v>
      </c>
      <c r="D124" s="9">
        <v>46</v>
      </c>
      <c r="E124" s="9">
        <v>47</v>
      </c>
      <c r="F124" s="5">
        <f t="shared" si="10"/>
        <v>93</v>
      </c>
      <c r="G124" s="38">
        <f t="shared" si="9"/>
        <v>77</v>
      </c>
      <c r="J124" s="49">
        <f xml:space="preserve"> DATEDIF('[1]Cab 45 a +'!D196,$J$6,"y")</f>
        <v>120</v>
      </c>
      <c r="L124" s="1"/>
    </row>
    <row r="125" spans="1:12" ht="19.5">
      <c r="A125" s="25" t="s">
        <v>172</v>
      </c>
      <c r="B125" s="7" t="s">
        <v>76</v>
      </c>
      <c r="C125" s="8">
        <v>16</v>
      </c>
      <c r="D125" s="9">
        <v>49</v>
      </c>
      <c r="E125" s="9">
        <v>50</v>
      </c>
      <c r="F125" s="5">
        <f t="shared" si="10"/>
        <v>99</v>
      </c>
      <c r="G125" s="38">
        <f t="shared" si="9"/>
        <v>83</v>
      </c>
      <c r="J125" s="49">
        <f xml:space="preserve"> DATEDIF('[1]Cab 45 a +'!D197,$J$6,"y")</f>
        <v>120</v>
      </c>
      <c r="L125" s="1"/>
    </row>
    <row r="126" spans="1:12" ht="19.5">
      <c r="A126" s="25" t="s">
        <v>176</v>
      </c>
      <c r="B126" s="7" t="s">
        <v>92</v>
      </c>
      <c r="C126" s="8">
        <v>17</v>
      </c>
      <c r="D126" s="9">
        <v>40</v>
      </c>
      <c r="E126" s="9">
        <v>41</v>
      </c>
      <c r="F126" s="5">
        <f t="shared" si="10"/>
        <v>81</v>
      </c>
      <c r="G126" s="38">
        <f t="shared" ref="G126:G157" si="11">(F126-C126)</f>
        <v>64</v>
      </c>
      <c r="J126" s="49">
        <f xml:space="preserve"> DATEDIF('[1]Cab 45 a +'!D198,$J$6,"y")</f>
        <v>120</v>
      </c>
      <c r="L126" s="1"/>
    </row>
    <row r="127" spans="1:12" ht="19.5">
      <c r="A127" s="25" t="s">
        <v>430</v>
      </c>
      <c r="B127" s="7" t="s">
        <v>47</v>
      </c>
      <c r="C127" s="8">
        <v>17</v>
      </c>
      <c r="D127" s="9">
        <v>46</v>
      </c>
      <c r="E127" s="9">
        <v>44</v>
      </c>
      <c r="F127" s="5">
        <f t="shared" si="10"/>
        <v>90</v>
      </c>
      <c r="G127" s="38">
        <f t="shared" si="11"/>
        <v>73</v>
      </c>
      <c r="J127" s="49">
        <f xml:space="preserve"> DATEDIF('[1]Cab 45 a +'!D199,$J$6,"y")</f>
        <v>120</v>
      </c>
      <c r="L127" s="1"/>
    </row>
    <row r="128" spans="1:12" ht="19.5">
      <c r="A128" s="25" t="s">
        <v>180</v>
      </c>
      <c r="B128" s="7" t="s">
        <v>39</v>
      </c>
      <c r="C128" s="8">
        <v>17</v>
      </c>
      <c r="D128" s="9">
        <v>45</v>
      </c>
      <c r="E128" s="9">
        <v>47</v>
      </c>
      <c r="F128" s="5">
        <f t="shared" si="10"/>
        <v>92</v>
      </c>
      <c r="G128" s="38">
        <f t="shared" si="11"/>
        <v>75</v>
      </c>
      <c r="J128" s="49">
        <f xml:space="preserve"> DATEDIF('[1]Cab 45 a +'!D200,$J$6,"y")</f>
        <v>120</v>
      </c>
      <c r="L128" s="1"/>
    </row>
    <row r="129" spans="1:12" ht="19.5">
      <c r="A129" s="25" t="s">
        <v>179</v>
      </c>
      <c r="B129" s="7" t="s">
        <v>70</v>
      </c>
      <c r="C129" s="8">
        <v>17</v>
      </c>
      <c r="D129" s="9">
        <v>47</v>
      </c>
      <c r="E129" s="9">
        <v>48</v>
      </c>
      <c r="F129" s="5">
        <f t="shared" ref="F129:F160" si="12">SUM(D129+E129)</f>
        <v>95</v>
      </c>
      <c r="G129" s="38">
        <f t="shared" si="11"/>
        <v>78</v>
      </c>
      <c r="J129" s="49">
        <f xml:space="preserve"> DATEDIF('[1]Cab 45 a +'!D201,$J$6,"y")</f>
        <v>120</v>
      </c>
      <c r="L129" s="1"/>
    </row>
    <row r="130" spans="1:12" ht="19.5">
      <c r="A130" s="25" t="s">
        <v>185</v>
      </c>
      <c r="B130" s="7" t="s">
        <v>49</v>
      </c>
      <c r="C130" s="8">
        <v>18</v>
      </c>
      <c r="D130" s="9">
        <v>49</v>
      </c>
      <c r="E130" s="9">
        <v>50</v>
      </c>
      <c r="F130" s="5">
        <f t="shared" si="12"/>
        <v>99</v>
      </c>
      <c r="G130" s="38">
        <f t="shared" si="11"/>
        <v>81</v>
      </c>
      <c r="J130" s="49">
        <f xml:space="preserve"> DATEDIF('[1]Cab 45 a +'!D202,$J$6,"y")</f>
        <v>120</v>
      </c>
      <c r="L130" s="1"/>
    </row>
    <row r="131" spans="1:12" ht="19.5">
      <c r="A131" s="25" t="s">
        <v>432</v>
      </c>
      <c r="B131" s="7" t="s">
        <v>47</v>
      </c>
      <c r="C131" s="8">
        <v>18</v>
      </c>
      <c r="D131" s="9">
        <v>51</v>
      </c>
      <c r="E131" s="9">
        <v>50</v>
      </c>
      <c r="F131" s="5">
        <f t="shared" si="12"/>
        <v>101</v>
      </c>
      <c r="G131" s="38">
        <f t="shared" si="11"/>
        <v>83</v>
      </c>
      <c r="J131" s="49">
        <f xml:space="preserve"> DATEDIF('[1]Cab 45 a +'!D203,$J$6,"y")</f>
        <v>120</v>
      </c>
      <c r="L131" s="1"/>
    </row>
    <row r="132" spans="1:12" ht="19.5">
      <c r="A132" s="25" t="s">
        <v>431</v>
      </c>
      <c r="B132" s="7" t="s">
        <v>47</v>
      </c>
      <c r="C132" s="8">
        <v>19</v>
      </c>
      <c r="D132" s="9">
        <v>49</v>
      </c>
      <c r="E132" s="9">
        <v>44</v>
      </c>
      <c r="F132" s="5">
        <f t="shared" si="12"/>
        <v>93</v>
      </c>
      <c r="G132" s="38">
        <f t="shared" si="11"/>
        <v>74</v>
      </c>
      <c r="J132" s="49">
        <f xml:space="preserve"> DATEDIF('[1]Cab 45 a +'!D204,$J$6,"y")</f>
        <v>120</v>
      </c>
      <c r="L132" s="1"/>
    </row>
    <row r="133" spans="1:12" ht="19.5">
      <c r="A133" s="25" t="s">
        <v>188</v>
      </c>
      <c r="B133" s="7" t="s">
        <v>121</v>
      </c>
      <c r="C133" s="8">
        <v>19</v>
      </c>
      <c r="D133" s="9">
        <v>49</v>
      </c>
      <c r="E133" s="9">
        <v>46</v>
      </c>
      <c r="F133" s="5">
        <f t="shared" si="12"/>
        <v>95</v>
      </c>
      <c r="G133" s="38">
        <f t="shared" si="11"/>
        <v>76</v>
      </c>
      <c r="J133" s="49">
        <f xml:space="preserve"> DATEDIF('[1]Cab 45 a +'!D205,$J$6,"y")</f>
        <v>120</v>
      </c>
      <c r="L133" s="1"/>
    </row>
    <row r="134" spans="1:12" ht="19.5">
      <c r="A134" s="25" t="s">
        <v>189</v>
      </c>
      <c r="B134" s="7" t="s">
        <v>43</v>
      </c>
      <c r="C134" s="8">
        <v>19</v>
      </c>
      <c r="D134" s="9">
        <v>48</v>
      </c>
      <c r="E134" s="9">
        <v>52</v>
      </c>
      <c r="F134" s="5">
        <f t="shared" si="12"/>
        <v>100</v>
      </c>
      <c r="G134" s="38">
        <f t="shared" si="11"/>
        <v>81</v>
      </c>
      <c r="J134" s="49">
        <f xml:space="preserve"> DATEDIF('[1]Cab 45 a +'!D206,$J$6,"y")</f>
        <v>120</v>
      </c>
      <c r="L134" s="1"/>
    </row>
    <row r="135" spans="1:12" ht="19.5">
      <c r="A135" s="25" t="s">
        <v>195</v>
      </c>
      <c r="B135" s="7" t="s">
        <v>43</v>
      </c>
      <c r="C135" s="8">
        <v>20</v>
      </c>
      <c r="D135" s="9">
        <v>47</v>
      </c>
      <c r="E135" s="9">
        <v>44</v>
      </c>
      <c r="F135" s="5">
        <f t="shared" si="12"/>
        <v>91</v>
      </c>
      <c r="G135" s="38">
        <f t="shared" si="11"/>
        <v>71</v>
      </c>
      <c r="J135" s="49">
        <f xml:space="preserve"> DATEDIF('[1]Cab 45 a +'!D207,$J$6,"y")</f>
        <v>120</v>
      </c>
      <c r="L135" s="1"/>
    </row>
    <row r="136" spans="1:12" ht="19.5">
      <c r="A136" s="25" t="s">
        <v>194</v>
      </c>
      <c r="B136" s="7" t="s">
        <v>49</v>
      </c>
      <c r="C136" s="8">
        <v>20</v>
      </c>
      <c r="D136" s="9">
        <v>51</v>
      </c>
      <c r="E136" s="9">
        <v>53</v>
      </c>
      <c r="F136" s="5">
        <f t="shared" si="12"/>
        <v>104</v>
      </c>
      <c r="G136" s="38">
        <f t="shared" si="11"/>
        <v>84</v>
      </c>
      <c r="J136" s="49">
        <f xml:space="preserve"> DATEDIF('[1]Cab 45 a +'!D208,$J$6,"y")</f>
        <v>120</v>
      </c>
      <c r="L136" s="1"/>
    </row>
    <row r="137" spans="1:12" ht="19.5">
      <c r="A137" s="25" t="s">
        <v>193</v>
      </c>
      <c r="B137" s="7" t="s">
        <v>92</v>
      </c>
      <c r="C137" s="8">
        <v>20</v>
      </c>
      <c r="D137" s="9">
        <v>49</v>
      </c>
      <c r="E137" s="9">
        <v>56</v>
      </c>
      <c r="F137" s="5">
        <f t="shared" si="12"/>
        <v>105</v>
      </c>
      <c r="G137" s="38">
        <f t="shared" si="11"/>
        <v>85</v>
      </c>
      <c r="J137" s="49">
        <f xml:space="preserve"> DATEDIF('[1]Cab 45 a +'!D209,$J$6,"y")</f>
        <v>120</v>
      </c>
      <c r="L137" s="1"/>
    </row>
    <row r="138" spans="1:12" ht="19.5">
      <c r="A138" s="25" t="s">
        <v>197</v>
      </c>
      <c r="B138" s="7" t="s">
        <v>76</v>
      </c>
      <c r="C138" s="8">
        <v>20</v>
      </c>
      <c r="D138" s="9">
        <v>50</v>
      </c>
      <c r="E138" s="9">
        <v>58</v>
      </c>
      <c r="F138" s="5">
        <f t="shared" si="12"/>
        <v>108</v>
      </c>
      <c r="G138" s="38">
        <f t="shared" si="11"/>
        <v>88</v>
      </c>
      <c r="J138" s="49">
        <f xml:space="preserve"> DATEDIF('[1]Cab 45 a +'!D210,$J$6,"y")</f>
        <v>120</v>
      </c>
      <c r="L138" s="1"/>
    </row>
    <row r="139" spans="1:12" ht="19.5">
      <c r="A139" s="25" t="s">
        <v>200</v>
      </c>
      <c r="B139" s="7" t="s">
        <v>47</v>
      </c>
      <c r="C139" s="8">
        <v>21</v>
      </c>
      <c r="D139" s="9">
        <v>51</v>
      </c>
      <c r="E139" s="9">
        <v>46</v>
      </c>
      <c r="F139" s="5">
        <f t="shared" si="12"/>
        <v>97</v>
      </c>
      <c r="G139" s="38">
        <f t="shared" si="11"/>
        <v>76</v>
      </c>
      <c r="J139" s="49">
        <f xml:space="preserve"> DATEDIF('[1]Cab 45 a +'!D211,$J$6,"y")</f>
        <v>120</v>
      </c>
      <c r="L139" s="1"/>
    </row>
    <row r="140" spans="1:12" ht="19.5">
      <c r="A140" s="25" t="s">
        <v>201</v>
      </c>
      <c r="B140" s="7" t="s">
        <v>76</v>
      </c>
      <c r="C140" s="8">
        <v>21</v>
      </c>
      <c r="D140" s="9">
        <v>49</v>
      </c>
      <c r="E140" s="9">
        <v>53</v>
      </c>
      <c r="F140" s="5">
        <f t="shared" si="12"/>
        <v>102</v>
      </c>
      <c r="G140" s="38">
        <f t="shared" si="11"/>
        <v>81</v>
      </c>
      <c r="J140" s="49">
        <f xml:space="preserve"> DATEDIF('[1]Cab 45 a +'!D212,$J$6,"y")</f>
        <v>120</v>
      </c>
      <c r="L140" s="1"/>
    </row>
    <row r="141" spans="1:12" ht="19.5">
      <c r="A141" s="25" t="s">
        <v>203</v>
      </c>
      <c r="B141" s="7" t="s">
        <v>92</v>
      </c>
      <c r="C141" s="8">
        <v>22</v>
      </c>
      <c r="D141" s="9">
        <v>45</v>
      </c>
      <c r="E141" s="9">
        <v>43</v>
      </c>
      <c r="F141" s="5">
        <f t="shared" si="12"/>
        <v>88</v>
      </c>
      <c r="G141" s="38">
        <f t="shared" si="11"/>
        <v>66</v>
      </c>
      <c r="J141" s="49">
        <f xml:space="preserve"> DATEDIF('[1]Cab 45 a +'!D213,$J$6,"y")</f>
        <v>120</v>
      </c>
      <c r="L141" s="1"/>
    </row>
    <row r="142" spans="1:12" ht="19.5">
      <c r="A142" s="25" t="s">
        <v>202</v>
      </c>
      <c r="B142" s="7" t="s">
        <v>92</v>
      </c>
      <c r="C142" s="8">
        <v>22</v>
      </c>
      <c r="D142" s="9">
        <v>48</v>
      </c>
      <c r="E142" s="9">
        <v>48</v>
      </c>
      <c r="F142" s="5">
        <f t="shared" si="12"/>
        <v>96</v>
      </c>
      <c r="G142" s="38">
        <f t="shared" si="11"/>
        <v>74</v>
      </c>
      <c r="J142" s="49">
        <f xml:space="preserve"> DATEDIF('[1]Cab 45 a +'!D214,$J$6,"y")</f>
        <v>120</v>
      </c>
      <c r="L142" s="1"/>
    </row>
    <row r="143" spans="1:12" ht="19.5">
      <c r="A143" s="25" t="s">
        <v>205</v>
      </c>
      <c r="B143" s="7" t="s">
        <v>103</v>
      </c>
      <c r="C143" s="8">
        <v>22</v>
      </c>
      <c r="D143" s="9">
        <v>52</v>
      </c>
      <c r="E143" s="9">
        <v>47</v>
      </c>
      <c r="F143" s="5">
        <f t="shared" si="12"/>
        <v>99</v>
      </c>
      <c r="G143" s="38">
        <f t="shared" si="11"/>
        <v>77</v>
      </c>
      <c r="J143" s="49">
        <f xml:space="preserve"> DATEDIF('[1]Cab 45 a +'!D215,$J$6,"y")</f>
        <v>120</v>
      </c>
      <c r="L143" s="1"/>
    </row>
    <row r="144" spans="1:12" ht="19.5">
      <c r="A144" s="25" t="s">
        <v>204</v>
      </c>
      <c r="B144" s="7" t="s">
        <v>39</v>
      </c>
      <c r="C144" s="8">
        <v>22</v>
      </c>
      <c r="D144" s="9">
        <v>54</v>
      </c>
      <c r="E144" s="9">
        <v>50</v>
      </c>
      <c r="F144" s="5">
        <f t="shared" si="12"/>
        <v>104</v>
      </c>
      <c r="G144" s="38">
        <f t="shared" si="11"/>
        <v>82</v>
      </c>
      <c r="J144" s="49">
        <f xml:space="preserve"> DATEDIF('[1]Cab 45 a +'!D216,$J$6,"y")</f>
        <v>120</v>
      </c>
      <c r="L144" s="1"/>
    </row>
    <row r="145" spans="1:14" ht="19.5">
      <c r="A145" s="25" t="s">
        <v>206</v>
      </c>
      <c r="B145" s="7" t="s">
        <v>92</v>
      </c>
      <c r="C145" s="8">
        <v>23</v>
      </c>
      <c r="D145" s="9">
        <v>46</v>
      </c>
      <c r="E145" s="9">
        <v>49</v>
      </c>
      <c r="F145" s="5">
        <f t="shared" si="12"/>
        <v>95</v>
      </c>
      <c r="G145" s="38">
        <f t="shared" si="11"/>
        <v>72</v>
      </c>
      <c r="J145" s="49">
        <f xml:space="preserve"> DATEDIF('[1]Cab 45 a +'!D217,$J$6,"y")</f>
        <v>120</v>
      </c>
      <c r="L145" s="1"/>
    </row>
    <row r="146" spans="1:14" ht="19.5">
      <c r="A146" s="25" t="s">
        <v>209</v>
      </c>
      <c r="B146" s="7" t="s">
        <v>70</v>
      </c>
      <c r="C146" s="8">
        <v>23</v>
      </c>
      <c r="D146" s="9">
        <v>47</v>
      </c>
      <c r="E146" s="9">
        <v>48</v>
      </c>
      <c r="F146" s="5">
        <f t="shared" si="12"/>
        <v>95</v>
      </c>
      <c r="G146" s="38">
        <f t="shared" si="11"/>
        <v>72</v>
      </c>
      <c r="J146" s="49">
        <f xml:space="preserve"> DATEDIF('[1]Cab 45 a +'!D218,$J$6,"y")</f>
        <v>120</v>
      </c>
      <c r="L146" s="1"/>
    </row>
    <row r="147" spans="1:14" ht="19.5">
      <c r="A147" s="25" t="s">
        <v>210</v>
      </c>
      <c r="B147" s="7" t="s">
        <v>39</v>
      </c>
      <c r="C147" s="8">
        <v>23</v>
      </c>
      <c r="D147" s="9">
        <v>58</v>
      </c>
      <c r="E147" s="9">
        <v>49</v>
      </c>
      <c r="F147" s="5">
        <f t="shared" si="12"/>
        <v>107</v>
      </c>
      <c r="G147" s="38">
        <f t="shared" si="11"/>
        <v>84</v>
      </c>
      <c r="J147" s="49">
        <f xml:space="preserve"> DATEDIF('[1]Cab 45 a +'!D219,$J$6,"y")</f>
        <v>120</v>
      </c>
      <c r="L147" s="1"/>
    </row>
    <row r="148" spans="1:14" ht="19.5">
      <c r="A148" s="25" t="s">
        <v>217</v>
      </c>
      <c r="B148" s="7" t="s">
        <v>131</v>
      </c>
      <c r="C148" s="8">
        <v>25</v>
      </c>
      <c r="D148" s="9">
        <v>49</v>
      </c>
      <c r="E148" s="9">
        <v>47</v>
      </c>
      <c r="F148" s="5">
        <f t="shared" si="12"/>
        <v>96</v>
      </c>
      <c r="G148" s="100">
        <v>73.3</v>
      </c>
      <c r="J148" s="49">
        <f xml:space="preserve"> DATEDIF('[1]Cab 45 a +'!D220,$J$6,"y")</f>
        <v>120</v>
      </c>
      <c r="L148" s="100">
        <f t="shared" ref="L148:L168" si="13">(G148+2.3)</f>
        <v>75.599999999999994</v>
      </c>
    </row>
    <row r="149" spans="1:14" ht="19.5">
      <c r="A149" s="25" t="s">
        <v>215</v>
      </c>
      <c r="B149" s="7" t="s">
        <v>37</v>
      </c>
      <c r="C149" s="8">
        <v>25</v>
      </c>
      <c r="D149" s="9">
        <v>43</v>
      </c>
      <c r="E149" s="9">
        <v>57</v>
      </c>
      <c r="F149" s="5">
        <f t="shared" si="12"/>
        <v>100</v>
      </c>
      <c r="G149" s="100">
        <v>77.3</v>
      </c>
      <c r="J149" s="49">
        <f xml:space="preserve"> DATEDIF('[1]Cab 45 a +'!D221,$J$6,"y")</f>
        <v>120</v>
      </c>
      <c r="L149" s="100">
        <f t="shared" si="13"/>
        <v>79.599999999999994</v>
      </c>
    </row>
    <row r="150" spans="1:14" ht="19.5">
      <c r="A150" s="25" t="s">
        <v>213</v>
      </c>
      <c r="B150" s="7" t="s">
        <v>92</v>
      </c>
      <c r="C150" s="8">
        <v>25</v>
      </c>
      <c r="D150" s="9">
        <v>49</v>
      </c>
      <c r="E150" s="9">
        <v>53</v>
      </c>
      <c r="F150" s="5">
        <f t="shared" si="12"/>
        <v>102</v>
      </c>
      <c r="G150" s="100">
        <v>79.3</v>
      </c>
      <c r="J150" s="49">
        <f xml:space="preserve"> DATEDIF('[1]Cab 45 a +'!D222,$J$6,"y")</f>
        <v>120</v>
      </c>
      <c r="L150" s="100">
        <f t="shared" si="13"/>
        <v>81.599999999999994</v>
      </c>
    </row>
    <row r="151" spans="1:14" ht="19.5">
      <c r="A151" s="25" t="s">
        <v>214</v>
      </c>
      <c r="B151" s="7" t="s">
        <v>49</v>
      </c>
      <c r="C151" s="8">
        <v>25</v>
      </c>
      <c r="D151" s="9">
        <v>52</v>
      </c>
      <c r="E151" s="9">
        <v>51</v>
      </c>
      <c r="F151" s="5">
        <f t="shared" si="12"/>
        <v>103</v>
      </c>
      <c r="G151" s="100">
        <v>80.3</v>
      </c>
      <c r="J151" s="49">
        <f xml:space="preserve"> DATEDIF('[1]Cab 45 a +'!D223,$J$6,"y")</f>
        <v>120</v>
      </c>
      <c r="L151" s="100">
        <f t="shared" si="13"/>
        <v>82.6</v>
      </c>
    </row>
    <row r="152" spans="1:14" ht="19.5">
      <c r="A152" s="25" t="s">
        <v>216</v>
      </c>
      <c r="B152" s="7" t="s">
        <v>39</v>
      </c>
      <c r="C152" s="8">
        <v>25</v>
      </c>
      <c r="D152" s="9">
        <v>53</v>
      </c>
      <c r="E152" s="9">
        <v>52</v>
      </c>
      <c r="F152" s="5">
        <f t="shared" si="12"/>
        <v>105</v>
      </c>
      <c r="G152" s="100">
        <v>82.3</v>
      </c>
      <c r="J152" s="49">
        <f xml:space="preserve"> DATEDIF('[1]Cab 45 a +'!D224,$J$6,"y")</f>
        <v>120</v>
      </c>
      <c r="L152" s="100">
        <f t="shared" si="13"/>
        <v>84.6</v>
      </c>
      <c r="N152" s="1">
        <v>6536</v>
      </c>
    </row>
    <row r="153" spans="1:14" ht="19.5">
      <c r="A153" s="25" t="s">
        <v>219</v>
      </c>
      <c r="B153" s="7" t="s">
        <v>53</v>
      </c>
      <c r="C153" s="8">
        <v>26</v>
      </c>
      <c r="D153" s="9">
        <v>48</v>
      </c>
      <c r="E153" s="9">
        <v>53</v>
      </c>
      <c r="F153" s="5">
        <f t="shared" si="12"/>
        <v>101</v>
      </c>
      <c r="G153" s="100">
        <v>77.3</v>
      </c>
      <c r="J153" s="49">
        <f xml:space="preserve"> DATEDIF('[1]Cab 45 a +'!D225,$J$6,"y")</f>
        <v>120</v>
      </c>
      <c r="L153" s="100">
        <f t="shared" si="13"/>
        <v>79.599999999999994</v>
      </c>
      <c r="N153" s="1">
        <v>7664.8</v>
      </c>
    </row>
    <row r="154" spans="1:14" ht="19.5">
      <c r="A154" s="25" t="s">
        <v>218</v>
      </c>
      <c r="B154" s="7" t="s">
        <v>92</v>
      </c>
      <c r="C154" s="8">
        <v>26</v>
      </c>
      <c r="D154" s="9">
        <v>54</v>
      </c>
      <c r="E154" s="9">
        <v>58</v>
      </c>
      <c r="F154" s="5">
        <f t="shared" si="12"/>
        <v>112</v>
      </c>
      <c r="G154" s="100">
        <v>88.3</v>
      </c>
      <c r="J154" s="49">
        <f xml:space="preserve"> DATEDIF('[1]Cab 45 a +'!D226,$J$6,"y")</f>
        <v>120</v>
      </c>
      <c r="L154" s="100">
        <f t="shared" si="13"/>
        <v>90.6</v>
      </c>
      <c r="N154" s="101">
        <f>SUM(N152:N153)</f>
        <v>14200.8</v>
      </c>
    </row>
    <row r="155" spans="1:14" ht="19.5">
      <c r="A155" s="25" t="s">
        <v>223</v>
      </c>
      <c r="B155" s="7" t="s">
        <v>43</v>
      </c>
      <c r="C155" s="8">
        <v>27</v>
      </c>
      <c r="D155" s="9">
        <v>48</v>
      </c>
      <c r="E155" s="9">
        <v>56</v>
      </c>
      <c r="F155" s="5">
        <f t="shared" si="12"/>
        <v>104</v>
      </c>
      <c r="G155" s="100">
        <v>79.3</v>
      </c>
      <c r="J155" s="49">
        <f xml:space="preserve"> DATEDIF('[1]Cab 45 a +'!D227,$J$6,"y")</f>
        <v>120</v>
      </c>
      <c r="L155" s="100">
        <f t="shared" si="13"/>
        <v>81.599999999999994</v>
      </c>
    </row>
    <row r="156" spans="1:14" ht="19.5">
      <c r="A156" s="25" t="s">
        <v>221</v>
      </c>
      <c r="B156" s="7" t="s">
        <v>43</v>
      </c>
      <c r="C156" s="8">
        <v>27</v>
      </c>
      <c r="D156" s="9">
        <v>55</v>
      </c>
      <c r="E156" s="9">
        <v>53</v>
      </c>
      <c r="F156" s="5">
        <f t="shared" si="12"/>
        <v>108</v>
      </c>
      <c r="G156" s="100">
        <v>83.3</v>
      </c>
      <c r="J156" s="49">
        <f xml:space="preserve"> DATEDIF('[1]Cab 45 a +'!D228,$J$6,"y")</f>
        <v>120</v>
      </c>
      <c r="L156" s="100">
        <f t="shared" si="13"/>
        <v>85.6</v>
      </c>
    </row>
    <row r="157" spans="1:14" ht="19.5">
      <c r="A157" s="25" t="s">
        <v>224</v>
      </c>
      <c r="B157" s="7" t="s">
        <v>39</v>
      </c>
      <c r="C157" s="8">
        <v>27</v>
      </c>
      <c r="D157" s="9">
        <v>56</v>
      </c>
      <c r="E157" s="9">
        <v>53</v>
      </c>
      <c r="F157" s="5">
        <f t="shared" si="12"/>
        <v>109</v>
      </c>
      <c r="G157" s="100">
        <v>84.3</v>
      </c>
      <c r="J157" s="49">
        <f xml:space="preserve"> DATEDIF('[1]Cab 45 a +'!D229,$J$6,"y")</f>
        <v>120</v>
      </c>
      <c r="L157" s="100">
        <f t="shared" si="13"/>
        <v>86.6</v>
      </c>
    </row>
    <row r="158" spans="1:14" ht="19.5">
      <c r="A158" s="25" t="s">
        <v>229</v>
      </c>
      <c r="B158" s="7" t="s">
        <v>39</v>
      </c>
      <c r="C158" s="8">
        <v>28</v>
      </c>
      <c r="D158" s="9">
        <v>50</v>
      </c>
      <c r="E158" s="9">
        <v>54</v>
      </c>
      <c r="F158" s="5">
        <f t="shared" si="12"/>
        <v>104</v>
      </c>
      <c r="G158" s="100">
        <v>78.3</v>
      </c>
      <c r="J158" s="49">
        <f xml:space="preserve"> DATEDIF('[1]Cab 45 a +'!D230,$J$6,"y")</f>
        <v>120</v>
      </c>
      <c r="L158" s="100">
        <f t="shared" si="13"/>
        <v>80.599999999999994</v>
      </c>
    </row>
    <row r="159" spans="1:14" ht="19.5">
      <c r="A159" s="25" t="s">
        <v>225</v>
      </c>
      <c r="B159" s="7" t="s">
        <v>92</v>
      </c>
      <c r="C159" s="8">
        <v>28</v>
      </c>
      <c r="D159" s="9">
        <v>55</v>
      </c>
      <c r="E159" s="9">
        <v>51</v>
      </c>
      <c r="F159" s="5">
        <f t="shared" si="12"/>
        <v>106</v>
      </c>
      <c r="G159" s="100">
        <v>80.3</v>
      </c>
      <c r="J159" s="49">
        <f xml:space="preserve"> DATEDIF('[1]Cab 45 a +'!D231,$J$6,"y")</f>
        <v>120</v>
      </c>
      <c r="L159" s="100">
        <f t="shared" si="13"/>
        <v>82.6</v>
      </c>
    </row>
    <row r="160" spans="1:14" ht="19.5">
      <c r="A160" s="25" t="s">
        <v>227</v>
      </c>
      <c r="B160" s="7" t="s">
        <v>43</v>
      </c>
      <c r="C160" s="8">
        <v>28</v>
      </c>
      <c r="D160" s="9">
        <v>53</v>
      </c>
      <c r="E160" s="9">
        <v>56</v>
      </c>
      <c r="F160" s="5">
        <f t="shared" si="12"/>
        <v>109</v>
      </c>
      <c r="G160" s="100">
        <v>83.3</v>
      </c>
      <c r="J160" s="49">
        <f xml:space="preserve"> DATEDIF('[1]Cab 45 a +'!D232,$J$6,"y")</f>
        <v>120</v>
      </c>
      <c r="L160" s="100">
        <f t="shared" si="13"/>
        <v>85.6</v>
      </c>
    </row>
    <row r="161" spans="1:12" ht="19.5">
      <c r="A161" s="25" t="s">
        <v>228</v>
      </c>
      <c r="B161" s="7" t="s">
        <v>39</v>
      </c>
      <c r="C161" s="8">
        <v>28</v>
      </c>
      <c r="D161" s="9">
        <v>56</v>
      </c>
      <c r="E161" s="9">
        <v>56</v>
      </c>
      <c r="F161" s="5">
        <f t="shared" ref="F161:F192" si="14">SUM(D161+E161)</f>
        <v>112</v>
      </c>
      <c r="G161" s="100">
        <v>86.3</v>
      </c>
      <c r="J161" s="49">
        <f xml:space="preserve"> DATEDIF('[1]Cab 45 a +'!D233,$J$6,"y")</f>
        <v>120</v>
      </c>
      <c r="L161" s="100">
        <f t="shared" si="13"/>
        <v>88.6</v>
      </c>
    </row>
    <row r="162" spans="1:12" ht="19.5">
      <c r="A162" s="25" t="s">
        <v>232</v>
      </c>
      <c r="B162" s="7" t="s">
        <v>39</v>
      </c>
      <c r="C162" s="8">
        <v>29</v>
      </c>
      <c r="D162" s="9">
        <v>52</v>
      </c>
      <c r="E162" s="9">
        <v>55</v>
      </c>
      <c r="F162" s="5">
        <f t="shared" si="14"/>
        <v>107</v>
      </c>
      <c r="G162" s="100">
        <v>80.3</v>
      </c>
      <c r="J162" s="49">
        <f xml:space="preserve"> DATEDIF('[1]Cab 45 a +'!D234,$J$6,"y")</f>
        <v>120</v>
      </c>
      <c r="L162" s="100">
        <f t="shared" si="13"/>
        <v>82.6</v>
      </c>
    </row>
    <row r="163" spans="1:12" ht="19.5">
      <c r="A163" s="25" t="s">
        <v>230</v>
      </c>
      <c r="B163" s="7" t="s">
        <v>43</v>
      </c>
      <c r="C163" s="8">
        <v>29</v>
      </c>
      <c r="D163" s="9">
        <v>54</v>
      </c>
      <c r="E163" s="9">
        <v>60</v>
      </c>
      <c r="F163" s="5">
        <f t="shared" si="14"/>
        <v>114</v>
      </c>
      <c r="G163" s="100">
        <v>87.3</v>
      </c>
      <c r="J163" s="49">
        <f xml:space="preserve"> DATEDIF('[1]Cab 45 a +'!D235,$J$6,"y")</f>
        <v>120</v>
      </c>
      <c r="L163" s="100">
        <f t="shared" si="13"/>
        <v>89.6</v>
      </c>
    </row>
    <row r="164" spans="1:12" ht="19.5">
      <c r="A164" s="25" t="s">
        <v>233</v>
      </c>
      <c r="B164" s="7" t="s">
        <v>39</v>
      </c>
      <c r="C164" s="8">
        <v>29</v>
      </c>
      <c r="D164" s="9">
        <v>59</v>
      </c>
      <c r="E164" s="9">
        <v>58</v>
      </c>
      <c r="F164" s="5">
        <f t="shared" si="14"/>
        <v>117</v>
      </c>
      <c r="G164" s="100">
        <v>90.3</v>
      </c>
      <c r="J164" s="49">
        <f xml:space="preserve"> DATEDIF('[1]Cab 45 a +'!D236,$J$6,"y")</f>
        <v>120</v>
      </c>
      <c r="L164" s="100">
        <f t="shared" si="13"/>
        <v>92.6</v>
      </c>
    </row>
    <row r="165" spans="1:12" ht="19.5">
      <c r="A165" s="25" t="s">
        <v>235</v>
      </c>
      <c r="B165" s="7" t="s">
        <v>39</v>
      </c>
      <c r="C165" s="8">
        <v>31</v>
      </c>
      <c r="D165" s="9">
        <v>52</v>
      </c>
      <c r="E165" s="9">
        <v>54</v>
      </c>
      <c r="F165" s="5">
        <f t="shared" si="14"/>
        <v>106</v>
      </c>
      <c r="G165" s="100">
        <v>77.3</v>
      </c>
      <c r="J165" s="49">
        <f xml:space="preserve"> DATEDIF('[1]Cab 45 a +'!D237,$J$6,"y")</f>
        <v>120</v>
      </c>
      <c r="L165" s="100">
        <f t="shared" si="13"/>
        <v>79.599999999999994</v>
      </c>
    </row>
    <row r="166" spans="1:12" ht="19.5">
      <c r="A166" s="25" t="s">
        <v>236</v>
      </c>
      <c r="B166" s="7" t="s">
        <v>39</v>
      </c>
      <c r="C166" s="8">
        <v>32</v>
      </c>
      <c r="D166" s="9">
        <v>61</v>
      </c>
      <c r="E166" s="9">
        <v>60</v>
      </c>
      <c r="F166" s="5">
        <f t="shared" si="14"/>
        <v>121</v>
      </c>
      <c r="G166" s="100">
        <v>91.3</v>
      </c>
      <c r="J166" s="49">
        <f xml:space="preserve"> DATEDIF('[1]Cab 45 a +'!D238,$J$6,"y")</f>
        <v>120</v>
      </c>
      <c r="L166" s="100">
        <f t="shared" si="13"/>
        <v>93.6</v>
      </c>
    </row>
    <row r="167" spans="1:12" ht="19.5">
      <c r="A167" s="25" t="s">
        <v>237</v>
      </c>
      <c r="B167" s="7" t="s">
        <v>39</v>
      </c>
      <c r="C167" s="8">
        <v>33</v>
      </c>
      <c r="D167" s="9">
        <v>62</v>
      </c>
      <c r="E167" s="9">
        <v>56</v>
      </c>
      <c r="F167" s="5">
        <f t="shared" si="14"/>
        <v>118</v>
      </c>
      <c r="G167" s="100">
        <v>87.3</v>
      </c>
      <c r="J167" s="49">
        <f xml:space="preserve"> DATEDIF('[1]Cab 45 a +'!D239,$J$6,"y")</f>
        <v>120</v>
      </c>
      <c r="L167" s="100">
        <f t="shared" si="13"/>
        <v>89.6</v>
      </c>
    </row>
    <row r="168" spans="1:12" ht="19.5">
      <c r="A168" s="25" t="s">
        <v>238</v>
      </c>
      <c r="B168" s="7" t="s">
        <v>43</v>
      </c>
      <c r="C168" s="8">
        <v>33</v>
      </c>
      <c r="D168" s="9">
        <v>59</v>
      </c>
      <c r="E168" s="9">
        <v>60</v>
      </c>
      <c r="F168" s="5">
        <f t="shared" si="14"/>
        <v>119</v>
      </c>
      <c r="G168" s="100">
        <v>88.3</v>
      </c>
      <c r="J168" s="49">
        <f xml:space="preserve"> DATEDIF('[1]Cab 45 a +'!D240,$J$6,"y")</f>
        <v>120</v>
      </c>
      <c r="L168" s="100">
        <f t="shared" si="13"/>
        <v>90.6</v>
      </c>
    </row>
    <row r="169" spans="1:12" ht="19.5" thickBot="1"/>
    <row r="170" spans="1:12" ht="20.25" thickBot="1">
      <c r="A170" s="10" t="s">
        <v>14</v>
      </c>
      <c r="B170" s="11" t="s">
        <v>13</v>
      </c>
      <c r="C170" s="10" t="s">
        <v>1</v>
      </c>
      <c r="D170" s="10" t="s">
        <v>2</v>
      </c>
      <c r="E170" s="10" t="s">
        <v>3</v>
      </c>
      <c r="F170" s="10" t="s">
        <v>4</v>
      </c>
      <c r="G170" s="4" t="s">
        <v>5</v>
      </c>
      <c r="H170" s="10" t="s">
        <v>15</v>
      </c>
      <c r="I170" s="91"/>
      <c r="J170" s="10" t="s">
        <v>16</v>
      </c>
    </row>
    <row r="171" spans="1:12" ht="19.5">
      <c r="A171" s="99" t="s">
        <v>239</v>
      </c>
      <c r="B171" s="95" t="s">
        <v>47</v>
      </c>
      <c r="C171" s="96">
        <v>0</v>
      </c>
      <c r="D171" s="97">
        <v>38</v>
      </c>
      <c r="E171" s="97">
        <v>35</v>
      </c>
      <c r="F171" s="98">
        <f t="shared" ref="F171:F179" si="15">SUM(D171+E171)</f>
        <v>73</v>
      </c>
      <c r="G171" s="38">
        <f t="shared" ref="G171:G179" si="16">(F171-C171)</f>
        <v>73</v>
      </c>
      <c r="H171" s="94">
        <v>25922</v>
      </c>
      <c r="J171" s="49">
        <f t="shared" ref="J171:J179" si="17" xml:space="preserve"> DATEDIF(H171,$J$6,"y")</f>
        <v>49</v>
      </c>
    </row>
    <row r="172" spans="1:12" ht="19.5">
      <c r="A172" s="99" t="s">
        <v>240</v>
      </c>
      <c r="B172" s="95" t="s">
        <v>47</v>
      </c>
      <c r="C172" s="96">
        <v>3</v>
      </c>
      <c r="D172" s="97">
        <v>38</v>
      </c>
      <c r="E172" s="97">
        <v>44</v>
      </c>
      <c r="F172" s="98">
        <f t="shared" si="15"/>
        <v>82</v>
      </c>
      <c r="G172" s="38">
        <f t="shared" si="16"/>
        <v>79</v>
      </c>
      <c r="H172" s="94">
        <v>33060</v>
      </c>
      <c r="J172" s="49">
        <f t="shared" si="17"/>
        <v>29</v>
      </c>
    </row>
    <row r="173" spans="1:12" ht="19.5">
      <c r="A173" s="99" t="s">
        <v>246</v>
      </c>
      <c r="B173" s="95" t="s">
        <v>70</v>
      </c>
      <c r="C173" s="96">
        <v>19</v>
      </c>
      <c r="D173" s="97">
        <v>62</v>
      </c>
      <c r="E173" s="97">
        <v>53</v>
      </c>
      <c r="F173" s="98">
        <f t="shared" si="15"/>
        <v>115</v>
      </c>
      <c r="G173" s="38">
        <f t="shared" si="16"/>
        <v>96</v>
      </c>
      <c r="H173" s="94">
        <v>22553</v>
      </c>
      <c r="J173" s="49">
        <f t="shared" si="17"/>
        <v>58</v>
      </c>
    </row>
    <row r="174" spans="1:12" ht="19.5">
      <c r="A174" s="99" t="s">
        <v>247</v>
      </c>
      <c r="B174" s="95" t="s">
        <v>103</v>
      </c>
      <c r="C174" s="96">
        <v>22</v>
      </c>
      <c r="D174" s="97">
        <v>46</v>
      </c>
      <c r="E174" s="97">
        <v>53</v>
      </c>
      <c r="F174" s="98">
        <f t="shared" si="15"/>
        <v>99</v>
      </c>
      <c r="G174" s="38">
        <f t="shared" si="16"/>
        <v>77</v>
      </c>
      <c r="H174" s="94">
        <v>24186</v>
      </c>
      <c r="J174" s="49">
        <f t="shared" si="17"/>
        <v>54</v>
      </c>
    </row>
    <row r="175" spans="1:12" ht="19.5">
      <c r="A175" s="99" t="s">
        <v>248</v>
      </c>
      <c r="B175" s="95" t="s">
        <v>47</v>
      </c>
      <c r="C175" s="96">
        <v>25</v>
      </c>
      <c r="D175" s="97">
        <v>47</v>
      </c>
      <c r="E175" s="97">
        <v>46</v>
      </c>
      <c r="F175" s="98">
        <f t="shared" si="15"/>
        <v>93</v>
      </c>
      <c r="G175" s="38">
        <f t="shared" si="16"/>
        <v>68</v>
      </c>
      <c r="H175" s="94">
        <v>21908</v>
      </c>
      <c r="J175" s="49">
        <f t="shared" si="17"/>
        <v>60</v>
      </c>
    </row>
    <row r="176" spans="1:12" ht="19.5">
      <c r="A176" s="99" t="s">
        <v>245</v>
      </c>
      <c r="B176" s="95" t="s">
        <v>103</v>
      </c>
      <c r="C176" s="96">
        <v>16</v>
      </c>
      <c r="D176" s="97">
        <v>46</v>
      </c>
      <c r="E176" s="97">
        <v>47</v>
      </c>
      <c r="F176" s="98">
        <f t="shared" si="15"/>
        <v>93</v>
      </c>
      <c r="G176" s="38">
        <f t="shared" si="16"/>
        <v>77</v>
      </c>
      <c r="H176" s="94">
        <v>23874</v>
      </c>
      <c r="J176" s="49">
        <f t="shared" si="17"/>
        <v>54</v>
      </c>
    </row>
    <row r="177" spans="1:10" ht="19.5">
      <c r="A177" s="99" t="s">
        <v>242</v>
      </c>
      <c r="B177" s="95" t="s">
        <v>47</v>
      </c>
      <c r="C177" s="96">
        <v>9</v>
      </c>
      <c r="D177" s="97">
        <v>45</v>
      </c>
      <c r="E177" s="97">
        <v>45</v>
      </c>
      <c r="F177" s="98">
        <f t="shared" si="15"/>
        <v>90</v>
      </c>
      <c r="G177" s="38">
        <f t="shared" si="16"/>
        <v>81</v>
      </c>
      <c r="H177" s="94">
        <v>22607</v>
      </c>
      <c r="J177" s="49">
        <f t="shared" si="17"/>
        <v>58</v>
      </c>
    </row>
    <row r="178" spans="1:10" ht="19.5">
      <c r="A178" s="99" t="s">
        <v>243</v>
      </c>
      <c r="B178" s="95" t="s">
        <v>47</v>
      </c>
      <c r="C178" s="96">
        <v>11</v>
      </c>
      <c r="D178" s="97">
        <v>45</v>
      </c>
      <c r="E178" s="97">
        <v>43</v>
      </c>
      <c r="F178" s="98">
        <f t="shared" si="15"/>
        <v>88</v>
      </c>
      <c r="G178" s="38">
        <f t="shared" si="16"/>
        <v>77</v>
      </c>
      <c r="H178" s="94">
        <v>23439</v>
      </c>
      <c r="J178" s="49">
        <f t="shared" si="17"/>
        <v>56</v>
      </c>
    </row>
    <row r="179" spans="1:10" ht="19.5">
      <c r="A179" s="99" t="s">
        <v>241</v>
      </c>
      <c r="B179" s="95" t="s">
        <v>47</v>
      </c>
      <c r="C179" s="96">
        <v>6</v>
      </c>
      <c r="D179" s="97">
        <v>43</v>
      </c>
      <c r="E179" s="97">
        <v>43</v>
      </c>
      <c r="F179" s="98">
        <f t="shared" si="15"/>
        <v>86</v>
      </c>
      <c r="G179" s="38">
        <f t="shared" si="16"/>
        <v>80</v>
      </c>
      <c r="H179" s="94">
        <v>25055</v>
      </c>
      <c r="J179" s="49">
        <f t="shared" si="17"/>
        <v>51</v>
      </c>
    </row>
  </sheetData>
  <sortState ref="A65:H168">
    <sortCondition ref="C65:C168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7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>
      <c r="A1" s="106" t="s">
        <v>7</v>
      </c>
      <c r="B1" s="106"/>
      <c r="C1" s="106"/>
      <c r="D1" s="106"/>
      <c r="E1" s="106"/>
      <c r="F1" s="106"/>
      <c r="G1" s="106"/>
    </row>
    <row r="2" spans="1:7" ht="31.5" thickBot="1">
      <c r="A2" s="106" t="s">
        <v>8</v>
      </c>
      <c r="B2" s="106"/>
      <c r="C2" s="106"/>
      <c r="D2" s="106"/>
      <c r="E2" s="106"/>
      <c r="F2" s="106"/>
      <c r="G2" s="106"/>
    </row>
    <row r="3" spans="1:7" ht="26.25" thickBot="1">
      <c r="A3" s="112" t="str">
        <f>'CAB 0-9'!A3:G3</f>
        <v>MAR DEL PLATA GOLF CLUB</v>
      </c>
      <c r="B3" s="113"/>
      <c r="C3" s="113"/>
      <c r="D3" s="113"/>
      <c r="E3" s="113"/>
      <c r="F3" s="113"/>
      <c r="G3" s="114"/>
    </row>
    <row r="4" spans="1:7" ht="26.25" thickBot="1">
      <c r="A4" s="112" t="s">
        <v>34</v>
      </c>
      <c r="B4" s="113"/>
      <c r="C4" s="113"/>
      <c r="D4" s="113"/>
      <c r="E4" s="113"/>
      <c r="F4" s="113"/>
      <c r="G4" s="114"/>
    </row>
    <row r="5" spans="1:7" ht="20.25">
      <c r="A5" s="107" t="str">
        <f>'CAB 0-9'!A5:G5</f>
        <v>4° FECHA DE MAYORES</v>
      </c>
      <c r="B5" s="107"/>
      <c r="C5" s="107"/>
      <c r="D5" s="107"/>
      <c r="E5" s="107"/>
      <c r="F5" s="107"/>
      <c r="G5" s="107"/>
    </row>
    <row r="6" spans="1:7" ht="19.5">
      <c r="A6" s="108" t="s">
        <v>6</v>
      </c>
      <c r="B6" s="108"/>
      <c r="C6" s="108"/>
      <c r="D6" s="108"/>
      <c r="E6" s="108"/>
      <c r="F6" s="108"/>
      <c r="G6" s="108"/>
    </row>
    <row r="7" spans="1:7" ht="20.25" thickBot="1">
      <c r="A7" s="118" t="str">
        <f>'CAB 0-9'!A7:G7</f>
        <v>SABADO 22 DE JUNIO DE 2019</v>
      </c>
      <c r="B7" s="118"/>
      <c r="C7" s="118"/>
      <c r="D7" s="118"/>
      <c r="E7" s="118"/>
      <c r="F7" s="118"/>
      <c r="G7" s="118"/>
    </row>
    <row r="8" spans="1:7" s="13" customFormat="1" ht="16.5" thickBot="1">
      <c r="A8" s="115" t="s">
        <v>17</v>
      </c>
      <c r="B8" s="116"/>
      <c r="C8" s="116"/>
      <c r="D8" s="116"/>
      <c r="E8" s="116"/>
      <c r="F8" s="116"/>
      <c r="G8" s="117"/>
    </row>
    <row r="9" spans="1:7" s="13" customFormat="1" ht="16.5" thickBot="1">
      <c r="A9" s="19" t="s">
        <v>0</v>
      </c>
      <c r="B9" s="20" t="s">
        <v>13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12</v>
      </c>
    </row>
    <row r="10" spans="1:7" s="13" customFormat="1" ht="15.75">
      <c r="A10" s="14" t="s">
        <v>36</v>
      </c>
      <c r="B10" s="15" t="s">
        <v>37</v>
      </c>
      <c r="C10" s="16">
        <v>0</v>
      </c>
      <c r="D10" s="15">
        <v>34</v>
      </c>
      <c r="E10" s="15">
        <v>35</v>
      </c>
      <c r="F10" s="17">
        <f>SUM(D10+E10)</f>
        <v>69</v>
      </c>
      <c r="G10" s="18" t="s">
        <v>12</v>
      </c>
    </row>
    <row r="11" spans="1:7" s="13" customFormat="1" ht="15.75">
      <c r="A11" s="14" t="s">
        <v>65</v>
      </c>
      <c r="B11" s="15" t="s">
        <v>47</v>
      </c>
      <c r="C11" s="16">
        <v>4</v>
      </c>
      <c r="D11" s="15">
        <v>35</v>
      </c>
      <c r="E11" s="15">
        <v>35</v>
      </c>
      <c r="F11" s="17">
        <f>SUM(D11+E11)</f>
        <v>70</v>
      </c>
      <c r="G11" s="18" t="s">
        <v>12</v>
      </c>
    </row>
    <row r="12" spans="1:7" s="13" customFormat="1" ht="15.75">
      <c r="A12" s="14" t="s">
        <v>63</v>
      </c>
      <c r="B12" s="15" t="s">
        <v>47</v>
      </c>
      <c r="C12" s="16">
        <v>4</v>
      </c>
      <c r="D12" s="15">
        <v>34</v>
      </c>
      <c r="E12" s="15">
        <v>36</v>
      </c>
      <c r="F12" s="17">
        <f>SUM(D12+E12)</f>
        <v>70</v>
      </c>
      <c r="G12" s="18" t="s">
        <v>12</v>
      </c>
    </row>
    <row r="13" spans="1:7" ht="13.5" thickBot="1"/>
    <row r="14" spans="1:7" ht="16.5" thickBot="1">
      <c r="A14" s="115" t="s">
        <v>9</v>
      </c>
      <c r="B14" s="116"/>
      <c r="C14" s="116"/>
      <c r="D14" s="116"/>
      <c r="E14" s="116"/>
      <c r="F14" s="116"/>
      <c r="G14" s="117"/>
    </row>
    <row r="15" spans="1:7" s="13" customFormat="1" ht="16.5" thickBot="1">
      <c r="A15" s="19" t="s">
        <v>0</v>
      </c>
      <c r="B15" s="20" t="s">
        <v>13</v>
      </c>
      <c r="C15" s="19" t="s">
        <v>1</v>
      </c>
      <c r="D15" s="19" t="s">
        <v>2</v>
      </c>
      <c r="E15" s="19" t="s">
        <v>3</v>
      </c>
      <c r="F15" s="19" t="s">
        <v>4</v>
      </c>
      <c r="G15" s="19" t="s">
        <v>5</v>
      </c>
    </row>
    <row r="16" spans="1:7" s="13" customFormat="1" ht="15.75">
      <c r="A16" s="14" t="str">
        <f>'CAB 0-9'!A10</f>
        <v>DIEZ CLAUDIO OMAR</v>
      </c>
      <c r="B16" s="15" t="str">
        <f>'CAB 0-9'!B10</f>
        <v>MDPGC</v>
      </c>
      <c r="C16" s="16">
        <f>'CAB 0-9'!C10</f>
        <v>7</v>
      </c>
      <c r="D16" s="15">
        <f>'CAB 0-9'!D10</f>
        <v>35</v>
      </c>
      <c r="E16" s="15">
        <f>'CAB 0-9'!E10</f>
        <v>37</v>
      </c>
      <c r="F16" s="17">
        <f t="shared" ref="F16" si="0">SUM(D16+E16)</f>
        <v>72</v>
      </c>
      <c r="G16" s="18">
        <f t="shared" ref="G16" si="1">(F16-C16)</f>
        <v>65</v>
      </c>
    </row>
    <row r="17" spans="1:7" s="13" customFormat="1" ht="15.75">
      <c r="A17" s="14" t="str">
        <f>'CAB 0-9'!A11</f>
        <v xml:space="preserve">DOMINGUEZ CARLOS              </v>
      </c>
      <c r="B17" s="15" t="str">
        <f>'CAB 0-9'!B11</f>
        <v>TGC</v>
      </c>
      <c r="C17" s="16">
        <f>'CAB 0-9'!C11</f>
        <v>8</v>
      </c>
      <c r="D17" s="15">
        <f>'CAB 0-9'!D11</f>
        <v>38</v>
      </c>
      <c r="E17" s="15">
        <f>'CAB 0-9'!E11</f>
        <v>36</v>
      </c>
      <c r="F17" s="17">
        <f t="shared" ref="F17" si="2">SUM(D17+E17)</f>
        <v>74</v>
      </c>
      <c r="G17" s="18">
        <f t="shared" ref="G17" si="3">(F17-C17)</f>
        <v>66</v>
      </c>
    </row>
    <row r="18" spans="1:7" s="13" customFormat="1" ht="15.75">
      <c r="A18" s="14" t="s">
        <v>424</v>
      </c>
      <c r="B18" s="15" t="s">
        <v>12</v>
      </c>
      <c r="C18" s="16" t="s">
        <v>12</v>
      </c>
      <c r="D18" s="15" t="s">
        <v>12</v>
      </c>
      <c r="E18" s="15" t="s">
        <v>12</v>
      </c>
      <c r="F18" s="17" t="s">
        <v>12</v>
      </c>
      <c r="G18" s="18" t="s">
        <v>12</v>
      </c>
    </row>
    <row r="19" spans="1:7" ht="13.5" thickBot="1"/>
    <row r="20" spans="1:7" ht="16.5" thickBot="1">
      <c r="A20" s="115" t="s">
        <v>10</v>
      </c>
      <c r="B20" s="116"/>
      <c r="C20" s="116"/>
      <c r="D20" s="116"/>
      <c r="E20" s="116"/>
      <c r="F20" s="116"/>
      <c r="G20" s="117"/>
    </row>
    <row r="21" spans="1:7" s="13" customFormat="1" ht="16.5" thickBot="1">
      <c r="A21" s="19" t="s">
        <v>0</v>
      </c>
      <c r="B21" s="20" t="s">
        <v>13</v>
      </c>
      <c r="C21" s="19" t="s">
        <v>1</v>
      </c>
      <c r="D21" s="19" t="s">
        <v>2</v>
      </c>
      <c r="E21" s="19" t="s">
        <v>3</v>
      </c>
      <c r="F21" s="19" t="s">
        <v>4</v>
      </c>
      <c r="G21" s="19" t="s">
        <v>5</v>
      </c>
    </row>
    <row r="22" spans="1:7" s="13" customFormat="1" ht="15.75">
      <c r="A22" s="14" t="str">
        <f>'CAB 10-16'!A10</f>
        <v>RODRIGUEZ JUAN JOSE</v>
      </c>
      <c r="B22" s="15" t="str">
        <f>'CAB 10-16'!B10</f>
        <v>SPGC</v>
      </c>
      <c r="C22" s="16">
        <f>'CAB 10-16'!C10</f>
        <v>11</v>
      </c>
      <c r="D22" s="15">
        <f>'CAB 10-16'!D10</f>
        <v>39</v>
      </c>
      <c r="E22" s="15">
        <f>'CAB 10-16'!E10</f>
        <v>37</v>
      </c>
      <c r="F22" s="17">
        <f>SUM(D22+E22)</f>
        <v>76</v>
      </c>
      <c r="G22" s="18">
        <f>(F22-C22)</f>
        <v>65</v>
      </c>
    </row>
    <row r="23" spans="1:7" s="13" customFormat="1" ht="15.75">
      <c r="A23" s="14" t="str">
        <f>'CAB 10-16'!A11</f>
        <v>MANZANEL JUAN MANUEL</v>
      </c>
      <c r="B23" s="15" t="str">
        <f>'CAB 10-16'!B11</f>
        <v>TGC</v>
      </c>
      <c r="C23" s="16">
        <f>'CAB 10-16'!C11</f>
        <v>10</v>
      </c>
      <c r="D23" s="15">
        <f>'CAB 10-16'!D11</f>
        <v>38</v>
      </c>
      <c r="E23" s="15">
        <f>'CAB 10-16'!E11</f>
        <v>41</v>
      </c>
      <c r="F23" s="17">
        <f>SUM(D23+E23)</f>
        <v>79</v>
      </c>
      <c r="G23" s="18">
        <f>(F23-C23)</f>
        <v>69</v>
      </c>
    </row>
    <row r="24" spans="1:7" s="13" customFormat="1" ht="15.75">
      <c r="A24" s="14" t="str">
        <f>'CAB 10-16'!A12</f>
        <v>ROMAN IGNACIO</v>
      </c>
      <c r="B24" s="15" t="str">
        <f>'CAB 10-16'!B12</f>
        <v>MDPGC</v>
      </c>
      <c r="C24" s="16">
        <f>'CAB 10-16'!C12</f>
        <v>10</v>
      </c>
      <c r="D24" s="15">
        <f>'CAB 10-16'!D12</f>
        <v>37</v>
      </c>
      <c r="E24" s="15">
        <f>'CAB 10-16'!E12</f>
        <v>42</v>
      </c>
      <c r="F24" s="17">
        <f>SUM(D24+E24)</f>
        <v>79</v>
      </c>
      <c r="G24" s="18">
        <f>(F24-C24)</f>
        <v>69</v>
      </c>
    </row>
    <row r="25" spans="1:7" ht="13.5" thickBot="1"/>
    <row r="26" spans="1:7" ht="16.5" thickBot="1">
      <c r="A26" s="115" t="s">
        <v>18</v>
      </c>
      <c r="B26" s="116"/>
      <c r="C26" s="116"/>
      <c r="D26" s="116"/>
      <c r="E26" s="116"/>
      <c r="F26" s="116"/>
      <c r="G26" s="117"/>
    </row>
    <row r="27" spans="1:7" s="13" customFormat="1" ht="16.5" thickBot="1">
      <c r="A27" s="19" t="s">
        <v>0</v>
      </c>
      <c r="B27" s="20" t="s">
        <v>13</v>
      </c>
      <c r="C27" s="19" t="s">
        <v>1</v>
      </c>
      <c r="D27" s="19" t="s">
        <v>2</v>
      </c>
      <c r="E27" s="19" t="s">
        <v>3</v>
      </c>
      <c r="F27" s="19" t="s">
        <v>4</v>
      </c>
      <c r="G27" s="19" t="s">
        <v>5</v>
      </c>
    </row>
    <row r="28" spans="1:7" s="13" customFormat="1" ht="15.75">
      <c r="A28" s="14" t="str">
        <f>'CAB 17-24'!A10</f>
        <v xml:space="preserve">SETZES OSCAR ANGEL            </v>
      </c>
      <c r="B28" s="15" t="str">
        <f>'CAB 17-24'!B10</f>
        <v>CSCPGB</v>
      </c>
      <c r="C28" s="16">
        <f>'CAB 17-24'!C10</f>
        <v>17</v>
      </c>
      <c r="D28" s="15">
        <f>'CAB 17-24'!D10</f>
        <v>40</v>
      </c>
      <c r="E28" s="15">
        <f>'CAB 17-24'!E10</f>
        <v>41</v>
      </c>
      <c r="F28" s="17">
        <f>SUM(D28+E28)</f>
        <v>81</v>
      </c>
      <c r="G28" s="18">
        <f>(F28-C28)</f>
        <v>64</v>
      </c>
    </row>
    <row r="29" spans="1:7" s="13" customFormat="1" ht="15.75">
      <c r="A29" s="14" t="str">
        <f>'CAB 17-24'!A11</f>
        <v xml:space="preserve">PINILLA SEBASTIAN             </v>
      </c>
      <c r="B29" s="15" t="str">
        <f>'CAB 17-24'!B11</f>
        <v>CSCPGB</v>
      </c>
      <c r="C29" s="16">
        <f>'CAB 17-24'!C11</f>
        <v>22</v>
      </c>
      <c r="D29" s="15">
        <f>'CAB 17-24'!D11</f>
        <v>45</v>
      </c>
      <c r="E29" s="15">
        <f>'CAB 17-24'!E11</f>
        <v>43</v>
      </c>
      <c r="F29" s="17">
        <f>SUM(D29+E29)</f>
        <v>88</v>
      </c>
      <c r="G29" s="18">
        <f>(F29-C29)</f>
        <v>66</v>
      </c>
    </row>
    <row r="30" spans="1:7" s="13" customFormat="1" ht="15.75">
      <c r="A30" s="14" t="str">
        <f>'CAB 17-24'!A12</f>
        <v xml:space="preserve">GONZALEZ ALBERTO          </v>
      </c>
      <c r="B30" s="15" t="str">
        <f>'CAB 17-24'!B12</f>
        <v>SPGC</v>
      </c>
      <c r="C30" s="16">
        <f>'CAB 17-24'!C12</f>
        <v>20</v>
      </c>
      <c r="D30" s="15">
        <f>'CAB 17-24'!D12</f>
        <v>47</v>
      </c>
      <c r="E30" s="15">
        <f>'CAB 17-24'!E12</f>
        <v>44</v>
      </c>
      <c r="F30" s="17">
        <f>SUM(D30+E30)</f>
        <v>91</v>
      </c>
      <c r="G30" s="18">
        <f>(F30-C30)</f>
        <v>71</v>
      </c>
    </row>
    <row r="31" spans="1:7" ht="13.5" thickBot="1"/>
    <row r="32" spans="1:7" ht="16.5" thickBot="1">
      <c r="A32" s="115" t="s">
        <v>11</v>
      </c>
      <c r="B32" s="116"/>
      <c r="C32" s="116"/>
      <c r="D32" s="116"/>
      <c r="E32" s="116"/>
      <c r="F32" s="116"/>
      <c r="G32" s="117"/>
    </row>
    <row r="33" spans="1:7" s="13" customFormat="1" ht="16.5" thickBot="1">
      <c r="A33" s="19" t="s">
        <v>0</v>
      </c>
      <c r="B33" s="20" t="s">
        <v>13</v>
      </c>
      <c r="C33" s="19" t="s">
        <v>1</v>
      </c>
      <c r="D33" s="19" t="s">
        <v>2</v>
      </c>
      <c r="E33" s="19" t="s">
        <v>3</v>
      </c>
      <c r="F33" s="19" t="s">
        <v>4</v>
      </c>
      <c r="G33" s="19" t="s">
        <v>5</v>
      </c>
    </row>
    <row r="34" spans="1:7" s="13" customFormat="1" ht="15.75">
      <c r="A34" s="14" t="str">
        <f>'CAB 25-36'!A10</f>
        <v xml:space="preserve">CAPDEVILLE CARLOS MARCELO     </v>
      </c>
      <c r="B34" s="15" t="str">
        <f>'CAB 25-36'!B10</f>
        <v>GCD</v>
      </c>
      <c r="C34" s="16">
        <f>'CAB 25-36'!C10</f>
        <v>25</v>
      </c>
      <c r="D34" s="15">
        <f>'CAB 25-36'!D10</f>
        <v>49</v>
      </c>
      <c r="E34" s="15">
        <f>'CAB 25-36'!E10</f>
        <v>47</v>
      </c>
      <c r="F34" s="17">
        <f>SUM(D34+E34)</f>
        <v>96</v>
      </c>
      <c r="G34" s="18">
        <f>(F34-C34)</f>
        <v>71</v>
      </c>
    </row>
    <row r="35" spans="1:7" s="13" customFormat="1" ht="15.75">
      <c r="A35" s="14" t="str">
        <f>'CAB 25-36'!A11</f>
        <v xml:space="preserve">SOTELO MARIO ANIBAL           </v>
      </c>
      <c r="B35" s="15" t="str">
        <f>'CAB 25-36'!B11</f>
        <v>CSCPGB</v>
      </c>
      <c r="C35" s="16">
        <f>'CAB 25-36'!C11</f>
        <v>28</v>
      </c>
      <c r="D35" s="15">
        <f>'CAB 25-36'!D11</f>
        <v>49</v>
      </c>
      <c r="E35" s="15">
        <f>'CAB 25-36'!E11</f>
        <v>50</v>
      </c>
      <c r="F35" s="17">
        <f>SUM(D35+E35)</f>
        <v>99</v>
      </c>
      <c r="G35" s="18">
        <f>(F35-C35)</f>
        <v>71</v>
      </c>
    </row>
    <row r="36" spans="1:7" s="13" customFormat="1" ht="15.75">
      <c r="A36" s="14" t="str">
        <f>'CAB 25-36'!A12</f>
        <v xml:space="preserve">SABORIDO HECTOR GABRIEL       </v>
      </c>
      <c r="B36" s="15" t="str">
        <f>'CAB 25-36'!B12</f>
        <v>STGC</v>
      </c>
      <c r="C36" s="16">
        <f>'CAB 25-36'!C12</f>
        <v>27</v>
      </c>
      <c r="D36" s="15">
        <f>'CAB 25-36'!D12</f>
        <v>49</v>
      </c>
      <c r="E36" s="15">
        <f>'CAB 25-36'!E12</f>
        <v>50</v>
      </c>
      <c r="F36" s="17">
        <f>SUM(D36+E36)</f>
        <v>99</v>
      </c>
      <c r="G36" s="18">
        <f>(F36-C36)</f>
        <v>72</v>
      </c>
    </row>
    <row r="37" spans="1:7" ht="13.5" thickBot="1"/>
    <row r="38" spans="1:7" ht="16.5" thickBot="1">
      <c r="A38" s="115" t="s">
        <v>29</v>
      </c>
      <c r="B38" s="116"/>
      <c r="C38" s="116"/>
      <c r="D38" s="116"/>
      <c r="E38" s="116"/>
      <c r="F38" s="116"/>
      <c r="G38" s="117"/>
    </row>
    <row r="39" spans="1:7" s="13" customFormat="1" ht="16.5" thickBot="1">
      <c r="A39" s="19" t="s">
        <v>14</v>
      </c>
      <c r="B39" s="20" t="s">
        <v>13</v>
      </c>
      <c r="C39" s="19" t="s">
        <v>1</v>
      </c>
      <c r="D39" s="19" t="s">
        <v>2</v>
      </c>
      <c r="E39" s="19" t="s">
        <v>3</v>
      </c>
      <c r="F39" s="19" t="s">
        <v>4</v>
      </c>
      <c r="G39" s="19" t="s">
        <v>5</v>
      </c>
    </row>
    <row r="40" spans="1:7" s="13" customFormat="1" ht="15.75">
      <c r="A40" s="14" t="str">
        <f>DAM!A10</f>
        <v xml:space="preserve">PONCE DE LEON BARTON VIVIAN   </v>
      </c>
      <c r="B40" s="15" t="str">
        <f>DAM!B10</f>
        <v>MDPGC</v>
      </c>
      <c r="C40" s="16">
        <f>DAM!C10</f>
        <v>25</v>
      </c>
      <c r="D40" s="15">
        <f>DAM!D10</f>
        <v>47</v>
      </c>
      <c r="E40" s="15">
        <f>DAM!E10</f>
        <v>46</v>
      </c>
      <c r="F40" s="17">
        <f>SUM(D40+E40)</f>
        <v>93</v>
      </c>
      <c r="G40" s="18">
        <f>(F40-C40)</f>
        <v>68</v>
      </c>
    </row>
    <row r="41" spans="1:7" s="13" customFormat="1" ht="15.75">
      <c r="A41" s="14" t="str">
        <f>DAM!A11</f>
        <v>BOZZO LETICIA</v>
      </c>
      <c r="B41" s="15" t="str">
        <f>DAM!B11</f>
        <v>MDPGC</v>
      </c>
      <c r="C41" s="16">
        <f>DAM!C11</f>
        <v>0</v>
      </c>
      <c r="D41" s="15">
        <f>DAM!D11</f>
        <v>38</v>
      </c>
      <c r="E41" s="15">
        <f>DAM!E11</f>
        <v>35</v>
      </c>
      <c r="F41" s="17">
        <f>SUM(D41+E41)</f>
        <v>73</v>
      </c>
      <c r="G41" s="18">
        <f>(F41-C41)</f>
        <v>73</v>
      </c>
    </row>
    <row r="43" spans="1:7" ht="16.5" hidden="1" thickBot="1">
      <c r="A43" s="115" t="s">
        <v>27</v>
      </c>
      <c r="B43" s="116"/>
      <c r="C43" s="116"/>
      <c r="D43" s="116"/>
      <c r="E43" s="116"/>
      <c r="F43" s="116"/>
      <c r="G43" s="117"/>
    </row>
    <row r="44" spans="1:7" ht="16.5" hidden="1" thickBot="1">
      <c r="A44" s="19" t="s">
        <v>14</v>
      </c>
      <c r="B44" s="20" t="s">
        <v>13</v>
      </c>
      <c r="C44" s="19" t="s">
        <v>1</v>
      </c>
      <c r="D44" s="19" t="s">
        <v>2</v>
      </c>
      <c r="E44" s="19" t="s">
        <v>3</v>
      </c>
      <c r="F44" s="19" t="s">
        <v>4</v>
      </c>
      <c r="G44" s="19" t="s">
        <v>5</v>
      </c>
    </row>
    <row r="45" spans="1:7" s="13" customFormat="1" ht="15.75" hidden="1">
      <c r="A45" s="14" t="e">
        <f>DAM!#REF!</f>
        <v>#REF!</v>
      </c>
      <c r="B45" s="15" t="e">
        <f>DAM!#REF!</f>
        <v>#REF!</v>
      </c>
      <c r="C45" s="16" t="e">
        <f>DAM!#REF!</f>
        <v>#REF!</v>
      </c>
      <c r="D45" s="15" t="e">
        <f>DAM!#REF!</f>
        <v>#REF!</v>
      </c>
      <c r="E45" s="15" t="e">
        <f>DAM!#REF!</f>
        <v>#REF!</v>
      </c>
      <c r="F45" s="17" t="e">
        <f>DAM!#REF!</f>
        <v>#REF!</v>
      </c>
      <c r="G45" s="18" t="e">
        <f>DAM!#REF!</f>
        <v>#REF!</v>
      </c>
    </row>
    <row r="46" spans="1:7" s="13" customFormat="1" ht="15.75" hidden="1">
      <c r="A46" s="14" t="e">
        <f>DAM!#REF!</f>
        <v>#REF!</v>
      </c>
      <c r="B46" s="15" t="e">
        <f>DAM!#REF!</f>
        <v>#REF!</v>
      </c>
      <c r="C46" s="16" t="e">
        <f>DAM!#REF!</f>
        <v>#REF!</v>
      </c>
      <c r="D46" s="15" t="e">
        <f>DAM!#REF!</f>
        <v>#REF!</v>
      </c>
      <c r="E46" s="15" t="e">
        <f>DAM!#REF!</f>
        <v>#REF!</v>
      </c>
      <c r="F46" s="17" t="e">
        <f>DAM!#REF!</f>
        <v>#REF!</v>
      </c>
      <c r="G46" s="18" t="e">
        <f>DAM!#REF!</f>
        <v>#REF!</v>
      </c>
    </row>
    <row r="47" spans="1:7" hidden="1"/>
  </sheetData>
  <sortState ref="A10:G12">
    <sortCondition ref="F10:F12"/>
  </sortState>
  <mergeCells count="14">
    <mergeCell ref="A6:G6"/>
    <mergeCell ref="A43:G43"/>
    <mergeCell ref="A38:G38"/>
    <mergeCell ref="A7:G7"/>
    <mergeCell ref="A8:G8"/>
    <mergeCell ref="A14:G14"/>
    <mergeCell ref="A20:G20"/>
    <mergeCell ref="A26:G26"/>
    <mergeCell ref="A32:G3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zoomScaleNormal="100" workbookViewId="0">
      <selection sqref="A1:E1"/>
    </sheetView>
  </sheetViews>
  <sheetFormatPr baseColWidth="10" defaultRowHeight="15"/>
  <cols>
    <col min="1" max="1" width="6.42578125" style="39" bestFit="1" customWidth="1"/>
    <col min="2" max="5" width="21.7109375" customWidth="1"/>
    <col min="6" max="6" width="4" customWidth="1"/>
    <col min="7" max="7" width="4" bestFit="1" customWidth="1"/>
  </cols>
  <sheetData>
    <row r="1" spans="1:8" s="13" customFormat="1" ht="15.75">
      <c r="A1" s="120" t="s">
        <v>249</v>
      </c>
      <c r="B1" s="120"/>
      <c r="C1" s="120"/>
      <c r="D1" s="120"/>
      <c r="E1" s="120"/>
    </row>
    <row r="2" spans="1:8" s="13" customFormat="1" ht="15.75">
      <c r="A2" s="121" t="s">
        <v>250</v>
      </c>
      <c r="B2" s="121"/>
      <c r="C2" s="121"/>
      <c r="D2" s="121"/>
      <c r="E2" s="121"/>
    </row>
    <row r="3" spans="1:8" s="13" customFormat="1"/>
    <row r="4" spans="1:8" s="13" customFormat="1" ht="15.75">
      <c r="A4" s="122" t="s">
        <v>251</v>
      </c>
      <c r="B4" s="122"/>
      <c r="C4" s="122"/>
      <c r="D4" s="122"/>
      <c r="E4" s="122"/>
    </row>
    <row r="5" spans="1:8" s="13" customFormat="1"/>
    <row r="6" spans="1:8">
      <c r="A6" s="123" t="s">
        <v>252</v>
      </c>
      <c r="B6" s="123"/>
      <c r="C6" s="123"/>
      <c r="D6" s="124" t="s">
        <v>253</v>
      </c>
      <c r="E6" s="124"/>
    </row>
    <row r="7" spans="1:8" s="13" customFormat="1" ht="16.5" thickBot="1">
      <c r="A7" s="119" t="s">
        <v>35</v>
      </c>
      <c r="B7" s="119"/>
      <c r="C7" s="119"/>
      <c r="D7" s="119"/>
      <c r="E7" s="119"/>
    </row>
    <row r="8" spans="1:8" ht="14.1" customHeight="1" thickBot="1">
      <c r="A8" s="125" t="s">
        <v>254</v>
      </c>
      <c r="B8" s="126"/>
      <c r="C8" s="126"/>
      <c r="D8" s="126"/>
      <c r="E8" s="127"/>
      <c r="F8" s="53">
        <f t="shared" ref="F8:F35" si="0">COUNTA(B8,C8,D8,E8)</f>
        <v>0</v>
      </c>
      <c r="G8" s="54"/>
      <c r="H8" s="54"/>
    </row>
    <row r="9" spans="1:8" ht="14.1" customHeight="1">
      <c r="A9" s="77">
        <v>0.34027777777777801</v>
      </c>
      <c r="B9" s="55" t="s">
        <v>255</v>
      </c>
      <c r="C9" s="56" t="s">
        <v>256</v>
      </c>
      <c r="D9" s="56" t="s">
        <v>257</v>
      </c>
      <c r="E9" s="57" t="s">
        <v>65</v>
      </c>
      <c r="F9" s="58">
        <f t="shared" si="0"/>
        <v>4</v>
      </c>
      <c r="G9" s="54"/>
    </row>
    <row r="10" spans="1:8" ht="14.1" customHeight="1">
      <c r="A10" s="77">
        <v>0.34722222222222199</v>
      </c>
      <c r="B10" s="60" t="s">
        <v>61</v>
      </c>
      <c r="C10" s="61" t="s">
        <v>86</v>
      </c>
      <c r="D10" s="61" t="s">
        <v>258</v>
      </c>
      <c r="E10" s="62" t="s">
        <v>259</v>
      </c>
      <c r="F10" s="58">
        <f t="shared" si="0"/>
        <v>4</v>
      </c>
      <c r="G10" s="54"/>
    </row>
    <row r="11" spans="1:8" ht="14.1" customHeight="1">
      <c r="A11" s="77">
        <v>0.35416666666666602</v>
      </c>
      <c r="B11" s="60" t="s">
        <v>239</v>
      </c>
      <c r="C11" s="61" t="s">
        <v>243</v>
      </c>
      <c r="D11" s="61" t="s">
        <v>46</v>
      </c>
      <c r="E11" s="62" t="s">
        <v>260</v>
      </c>
      <c r="F11" s="58">
        <f t="shared" si="0"/>
        <v>4</v>
      </c>
      <c r="G11" s="54"/>
    </row>
    <row r="12" spans="1:8" ht="14.1" customHeight="1">
      <c r="A12" s="77">
        <v>0.36111111111110999</v>
      </c>
      <c r="B12" s="60" t="s">
        <v>261</v>
      </c>
      <c r="C12" s="61" t="s">
        <v>106</v>
      </c>
      <c r="D12" s="61" t="s">
        <v>262</v>
      </c>
      <c r="E12" s="76" t="s">
        <v>263</v>
      </c>
      <c r="F12" s="58">
        <v>3</v>
      </c>
      <c r="G12" s="54"/>
    </row>
    <row r="13" spans="1:8" ht="14.1" customHeight="1">
      <c r="A13" s="77">
        <v>0.36805555555555403</v>
      </c>
      <c r="B13" s="60" t="s">
        <v>264</v>
      </c>
      <c r="C13" s="61" t="s">
        <v>265</v>
      </c>
      <c r="D13" s="61" t="s">
        <v>266</v>
      </c>
      <c r="E13" s="62" t="s">
        <v>107</v>
      </c>
      <c r="F13" s="58">
        <f t="shared" si="0"/>
        <v>4</v>
      </c>
      <c r="G13" s="54"/>
    </row>
    <row r="14" spans="1:8" ht="14.1" customHeight="1">
      <c r="A14" s="77">
        <v>0.374999999999998</v>
      </c>
      <c r="B14" s="60" t="s">
        <v>267</v>
      </c>
      <c r="C14" s="61" t="s">
        <v>268</v>
      </c>
      <c r="D14" s="61" t="s">
        <v>269</v>
      </c>
      <c r="E14" s="62" t="s">
        <v>270</v>
      </c>
      <c r="F14" s="58">
        <f t="shared" si="0"/>
        <v>4</v>
      </c>
      <c r="G14" s="54"/>
    </row>
    <row r="15" spans="1:8" ht="14.1" customHeight="1">
      <c r="A15" s="77">
        <v>0.38194444444444198</v>
      </c>
      <c r="B15" s="60" t="s">
        <v>271</v>
      </c>
      <c r="C15" s="61" t="s">
        <v>272</v>
      </c>
      <c r="D15" s="61" t="s">
        <v>273</v>
      </c>
      <c r="E15" s="62" t="s">
        <v>274</v>
      </c>
      <c r="F15" s="58">
        <f t="shared" si="0"/>
        <v>4</v>
      </c>
      <c r="G15" s="54"/>
    </row>
    <row r="16" spans="1:8" ht="14.1" customHeight="1">
      <c r="A16" s="77">
        <v>0.38888888888888601</v>
      </c>
      <c r="B16" s="60" t="s">
        <v>275</v>
      </c>
      <c r="C16" s="61" t="s">
        <v>276</v>
      </c>
      <c r="D16" s="61" t="s">
        <v>277</v>
      </c>
      <c r="E16" s="62" t="s">
        <v>278</v>
      </c>
      <c r="F16" s="58">
        <f t="shared" si="0"/>
        <v>4</v>
      </c>
      <c r="G16" s="54"/>
    </row>
    <row r="17" spans="1:7" ht="14.1" customHeight="1">
      <c r="A17" s="77">
        <v>0.39583333333332998</v>
      </c>
      <c r="B17" s="60" t="s">
        <v>279</v>
      </c>
      <c r="C17" s="61" t="s">
        <v>280</v>
      </c>
      <c r="D17" s="61" t="s">
        <v>281</v>
      </c>
      <c r="E17" s="62" t="s">
        <v>282</v>
      </c>
      <c r="F17" s="58">
        <f t="shared" si="0"/>
        <v>4</v>
      </c>
      <c r="G17" s="54"/>
    </row>
    <row r="18" spans="1:7" ht="14.1" customHeight="1">
      <c r="A18" s="77">
        <v>0.40277777777777402</v>
      </c>
      <c r="B18" s="60" t="s">
        <v>40</v>
      </c>
      <c r="C18" s="61" t="s">
        <v>283</v>
      </c>
      <c r="D18" s="61" t="s">
        <v>66</v>
      </c>
      <c r="E18" s="62" t="s">
        <v>284</v>
      </c>
      <c r="F18" s="58">
        <f t="shared" si="0"/>
        <v>4</v>
      </c>
      <c r="G18" s="54"/>
    </row>
    <row r="19" spans="1:7" ht="14.1" customHeight="1">
      <c r="A19" s="78">
        <v>0.40972222222221799</v>
      </c>
      <c r="B19" s="60" t="s">
        <v>285</v>
      </c>
      <c r="C19" s="61" t="s">
        <v>286</v>
      </c>
      <c r="D19" s="61" t="s">
        <v>287</v>
      </c>
      <c r="E19" s="62" t="s">
        <v>288</v>
      </c>
      <c r="F19" s="58">
        <f t="shared" si="0"/>
        <v>4</v>
      </c>
      <c r="G19" s="54"/>
    </row>
    <row r="20" spans="1:7" ht="14.1" customHeight="1">
      <c r="A20" s="78">
        <v>0.41666666666666202</v>
      </c>
      <c r="B20" s="60" t="s">
        <v>289</v>
      </c>
      <c r="C20" s="61" t="s">
        <v>290</v>
      </c>
      <c r="D20" s="61" t="s">
        <v>118</v>
      </c>
      <c r="E20" s="62" t="s">
        <v>291</v>
      </c>
      <c r="F20" s="58">
        <f t="shared" si="0"/>
        <v>4</v>
      </c>
      <c r="G20" s="54"/>
    </row>
    <row r="21" spans="1:7" ht="14.1" customHeight="1">
      <c r="A21" s="78">
        <v>0.423611111111106</v>
      </c>
      <c r="B21" s="60" t="s">
        <v>108</v>
      </c>
      <c r="C21" s="61" t="s">
        <v>292</v>
      </c>
      <c r="D21" s="61" t="s">
        <v>293</v>
      </c>
      <c r="E21" s="62" t="s">
        <v>85</v>
      </c>
      <c r="F21" s="58">
        <f t="shared" si="0"/>
        <v>4</v>
      </c>
      <c r="G21" s="54"/>
    </row>
    <row r="22" spans="1:7" ht="14.1" customHeight="1">
      <c r="A22" s="78">
        <v>0.43055555555554997</v>
      </c>
      <c r="B22" s="60" t="s">
        <v>294</v>
      </c>
      <c r="C22" s="61" t="s">
        <v>295</v>
      </c>
      <c r="D22" s="61" t="s">
        <v>296</v>
      </c>
      <c r="E22" s="62" t="s">
        <v>36</v>
      </c>
      <c r="F22" s="58">
        <f t="shared" si="0"/>
        <v>4</v>
      </c>
      <c r="G22" s="54"/>
    </row>
    <row r="23" spans="1:7" ht="14.1" customHeight="1">
      <c r="A23" s="78">
        <v>0.437499999999994</v>
      </c>
      <c r="B23" s="60" t="s">
        <v>244</v>
      </c>
      <c r="C23" s="61" t="s">
        <v>297</v>
      </c>
      <c r="D23" s="61" t="s">
        <v>298</v>
      </c>
      <c r="E23" s="76" t="s">
        <v>299</v>
      </c>
      <c r="F23" s="58">
        <v>3</v>
      </c>
      <c r="G23" s="54"/>
    </row>
    <row r="24" spans="1:7" ht="14.1" customHeight="1">
      <c r="A24" s="78">
        <v>0.44444444444443798</v>
      </c>
      <c r="B24" s="60" t="s">
        <v>300</v>
      </c>
      <c r="C24" s="61" t="s">
        <v>301</v>
      </c>
      <c r="D24" s="61" t="s">
        <v>302</v>
      </c>
      <c r="E24" s="62" t="s">
        <v>234</v>
      </c>
      <c r="F24" s="58">
        <f t="shared" si="0"/>
        <v>4</v>
      </c>
      <c r="G24" s="54"/>
    </row>
    <row r="25" spans="1:7" ht="14.1" customHeight="1">
      <c r="A25" s="78">
        <v>0.45138888888888301</v>
      </c>
      <c r="B25" s="60" t="s">
        <v>303</v>
      </c>
      <c r="C25" s="61" t="s">
        <v>304</v>
      </c>
      <c r="D25" s="61" t="s">
        <v>95</v>
      </c>
      <c r="E25" s="62" t="s">
        <v>305</v>
      </c>
      <c r="F25" s="58">
        <f t="shared" si="0"/>
        <v>4</v>
      </c>
      <c r="G25" s="54"/>
    </row>
    <row r="26" spans="1:7" ht="14.1" customHeight="1">
      <c r="A26" s="78">
        <v>0.45833333333332699</v>
      </c>
      <c r="B26" s="60" t="s">
        <v>306</v>
      </c>
      <c r="C26" s="61" t="s">
        <v>307</v>
      </c>
      <c r="D26" s="61" t="s">
        <v>308</v>
      </c>
      <c r="E26" s="62" t="s">
        <v>309</v>
      </c>
      <c r="F26" s="58">
        <f t="shared" si="0"/>
        <v>4</v>
      </c>
      <c r="G26" s="54"/>
    </row>
    <row r="27" spans="1:7" ht="14.1" customHeight="1">
      <c r="A27" s="78">
        <v>0.46527777777777102</v>
      </c>
      <c r="B27" s="60" t="s">
        <v>310</v>
      </c>
      <c r="C27" s="61" t="s">
        <v>311</v>
      </c>
      <c r="D27" s="61" t="s">
        <v>312</v>
      </c>
      <c r="E27" s="62" t="s">
        <v>313</v>
      </c>
      <c r="F27" s="58">
        <f t="shared" si="0"/>
        <v>4</v>
      </c>
      <c r="G27" s="54"/>
    </row>
    <row r="28" spans="1:7" ht="14.1" customHeight="1">
      <c r="A28" s="78">
        <v>0.47222222222221499</v>
      </c>
      <c r="B28" s="60" t="s">
        <v>314</v>
      </c>
      <c r="C28" s="61" t="s">
        <v>315</v>
      </c>
      <c r="D28" s="61" t="s">
        <v>316</v>
      </c>
      <c r="E28" s="62"/>
      <c r="F28" s="58">
        <f t="shared" si="0"/>
        <v>3</v>
      </c>
      <c r="G28" s="54"/>
    </row>
    <row r="29" spans="1:7" ht="14.1" customHeight="1">
      <c r="A29" s="78">
        <v>0.47916666666665902</v>
      </c>
      <c r="B29" s="60" t="s">
        <v>317</v>
      </c>
      <c r="C29" s="61" t="s">
        <v>318</v>
      </c>
      <c r="D29" s="61" t="s">
        <v>319</v>
      </c>
      <c r="E29" s="62" t="s">
        <v>320</v>
      </c>
      <c r="F29" s="58">
        <f t="shared" si="0"/>
        <v>4</v>
      </c>
      <c r="G29" s="54"/>
    </row>
    <row r="30" spans="1:7" ht="14.1" customHeight="1">
      <c r="A30" s="78">
        <v>0.486111111111103</v>
      </c>
      <c r="B30" s="60" t="s">
        <v>321</v>
      </c>
      <c r="C30" s="61" t="s">
        <v>322</v>
      </c>
      <c r="D30" s="61" t="s">
        <v>233</v>
      </c>
      <c r="E30" s="62" t="s">
        <v>323</v>
      </c>
      <c r="F30" s="58">
        <f t="shared" si="0"/>
        <v>4</v>
      </c>
      <c r="G30" s="54"/>
    </row>
    <row r="31" spans="1:7" ht="14.1" customHeight="1">
      <c r="A31" s="78">
        <v>0.49305555555554698</v>
      </c>
      <c r="B31" s="60" t="s">
        <v>44</v>
      </c>
      <c r="C31" s="61" t="s">
        <v>324</v>
      </c>
      <c r="D31" s="61" t="s">
        <v>325</v>
      </c>
      <c r="E31" s="62" t="s">
        <v>326</v>
      </c>
      <c r="F31" s="58">
        <f t="shared" si="0"/>
        <v>4</v>
      </c>
      <c r="G31" s="54"/>
    </row>
    <row r="32" spans="1:7" ht="14.1" customHeight="1">
      <c r="A32" s="78">
        <v>0.49999999999999101</v>
      </c>
      <c r="B32" s="60" t="s">
        <v>327</v>
      </c>
      <c r="C32" s="61" t="s">
        <v>328</v>
      </c>
      <c r="D32" s="61" t="s">
        <v>235</v>
      </c>
      <c r="E32" s="62" t="s">
        <v>54</v>
      </c>
      <c r="F32" s="58">
        <f t="shared" si="0"/>
        <v>4</v>
      </c>
      <c r="G32" s="54"/>
    </row>
    <row r="33" spans="1:8" ht="14.1" customHeight="1">
      <c r="A33" s="78">
        <v>0.50694444444443498</v>
      </c>
      <c r="B33" s="60" t="s">
        <v>329</v>
      </c>
      <c r="C33" s="61" t="s">
        <v>330</v>
      </c>
      <c r="D33" s="61" t="s">
        <v>331</v>
      </c>
      <c r="E33" s="62" t="s">
        <v>332</v>
      </c>
      <c r="F33" s="58">
        <f t="shared" si="0"/>
        <v>4</v>
      </c>
      <c r="G33" s="54"/>
    </row>
    <row r="34" spans="1:8" ht="14.1" customHeight="1" thickBot="1">
      <c r="A34" s="78">
        <v>0.51388888888887896</v>
      </c>
      <c r="B34" s="60" t="s">
        <v>333</v>
      </c>
      <c r="C34" s="61" t="s">
        <v>334</v>
      </c>
      <c r="D34" s="61" t="s">
        <v>335</v>
      </c>
      <c r="E34" s="62" t="s">
        <v>336</v>
      </c>
      <c r="F34" s="58">
        <f t="shared" si="0"/>
        <v>4</v>
      </c>
      <c r="G34" s="54"/>
    </row>
    <row r="35" spans="1:8" ht="14.1" customHeight="1" thickBot="1">
      <c r="A35" s="90">
        <v>0.52083333333332305</v>
      </c>
      <c r="B35" s="64" t="s">
        <v>337</v>
      </c>
      <c r="C35" s="65" t="s">
        <v>62</v>
      </c>
      <c r="D35" s="65" t="s">
        <v>338</v>
      </c>
      <c r="E35" s="66" t="s">
        <v>339</v>
      </c>
      <c r="F35" s="58">
        <f t="shared" si="0"/>
        <v>4</v>
      </c>
      <c r="G35" s="67">
        <f>SUM(F9:F36)</f>
        <v>105</v>
      </c>
    </row>
    <row r="36" spans="1:8" ht="14.1" customHeight="1">
      <c r="A36"/>
    </row>
    <row r="37" spans="1:8" s="68" customFormat="1" ht="15.75">
      <c r="A37" s="128" t="s">
        <v>340</v>
      </c>
      <c r="B37" s="128"/>
      <c r="C37" s="128"/>
      <c r="D37" s="128"/>
      <c r="E37" s="128"/>
    </row>
    <row r="38" spans="1:8" s="68" customFormat="1" ht="15.75"/>
    <row r="39" spans="1:8" s="68" customFormat="1" ht="16.5" thickBot="1">
      <c r="A39" s="129" t="s">
        <v>341</v>
      </c>
      <c r="B39" s="130"/>
      <c r="C39" s="131"/>
      <c r="D39" s="132" t="s">
        <v>342</v>
      </c>
      <c r="E39" s="133"/>
      <c r="F39"/>
      <c r="G39" s="13"/>
    </row>
    <row r="40" spans="1:8" ht="14.1" customHeight="1" thickBot="1">
      <c r="A40" s="125" t="s">
        <v>254</v>
      </c>
      <c r="B40" s="134"/>
      <c r="C40" s="134"/>
      <c r="D40" s="134"/>
      <c r="E40" s="135"/>
      <c r="F40" s="53">
        <f t="shared" ref="F40:F67" si="1">COUNTA(B40,C40,D40,E40)</f>
        <v>0</v>
      </c>
      <c r="G40" s="54"/>
      <c r="H40" s="69"/>
    </row>
    <row r="41" spans="1:8" ht="14.1" customHeight="1">
      <c r="A41" s="59">
        <v>0.33958333333333335</v>
      </c>
      <c r="B41" s="70" t="s">
        <v>343</v>
      </c>
      <c r="C41" s="71" t="s">
        <v>344</v>
      </c>
      <c r="D41" s="71" t="s">
        <v>345</v>
      </c>
      <c r="E41" s="72"/>
      <c r="F41" s="58">
        <f t="shared" si="1"/>
        <v>3</v>
      </c>
      <c r="G41" s="54"/>
    </row>
    <row r="42" spans="1:8" ht="14.1" customHeight="1">
      <c r="A42" s="59">
        <v>0.34652777777777777</v>
      </c>
      <c r="B42" s="60"/>
      <c r="C42" s="61"/>
      <c r="D42" s="61"/>
      <c r="E42" s="62"/>
      <c r="F42" s="53">
        <f t="shared" si="1"/>
        <v>0</v>
      </c>
      <c r="G42" s="54"/>
    </row>
    <row r="43" spans="1:8" ht="14.1" customHeight="1">
      <c r="A43" s="59">
        <v>0.3527777777777778</v>
      </c>
      <c r="B43" s="60" t="s">
        <v>346</v>
      </c>
      <c r="C43" s="61" t="s">
        <v>347</v>
      </c>
      <c r="D43" s="61" t="s">
        <v>348</v>
      </c>
      <c r="E43" s="62" t="s">
        <v>349</v>
      </c>
      <c r="F43" s="58">
        <f t="shared" si="1"/>
        <v>4</v>
      </c>
      <c r="G43" s="54"/>
    </row>
    <row r="44" spans="1:8" ht="14.1" customHeight="1">
      <c r="A44" s="59">
        <v>0.35972222222222222</v>
      </c>
      <c r="B44" s="60" t="s">
        <v>350</v>
      </c>
      <c r="C44" s="92" t="s">
        <v>351</v>
      </c>
      <c r="D44" s="61" t="s">
        <v>352</v>
      </c>
      <c r="E44" s="62"/>
      <c r="F44" s="58">
        <v>2</v>
      </c>
      <c r="G44" s="54"/>
    </row>
    <row r="45" spans="1:8" ht="14.1" customHeight="1">
      <c r="A45" s="59">
        <v>0.3659722222222222</v>
      </c>
      <c r="B45" s="93" t="s">
        <v>353</v>
      </c>
      <c r="C45" s="61" t="s">
        <v>354</v>
      </c>
      <c r="D45" s="61" t="s">
        <v>355</v>
      </c>
      <c r="E45" s="62"/>
      <c r="F45" s="58">
        <v>2</v>
      </c>
      <c r="G45" s="54"/>
    </row>
    <row r="46" spans="1:8" ht="14.1" customHeight="1">
      <c r="A46" s="59">
        <v>0.37222222222222223</v>
      </c>
      <c r="B46" s="60" t="s">
        <v>356</v>
      </c>
      <c r="C46" s="61" t="s">
        <v>357</v>
      </c>
      <c r="D46" s="61" t="s">
        <v>358</v>
      </c>
      <c r="E46" s="62" t="s">
        <v>359</v>
      </c>
      <c r="F46" s="58">
        <f t="shared" si="1"/>
        <v>4</v>
      </c>
      <c r="G46" s="54"/>
    </row>
    <row r="47" spans="1:8" ht="14.1" customHeight="1">
      <c r="A47" s="59">
        <v>0.37916666666666665</v>
      </c>
      <c r="B47" s="60" t="s">
        <v>360</v>
      </c>
      <c r="C47" s="61" t="s">
        <v>361</v>
      </c>
      <c r="D47" s="61" t="s">
        <v>362</v>
      </c>
      <c r="E47" s="62" t="s">
        <v>363</v>
      </c>
      <c r="F47" s="58">
        <f t="shared" si="1"/>
        <v>4</v>
      </c>
      <c r="G47" s="54"/>
    </row>
    <row r="48" spans="1:8" ht="14.1" customHeight="1">
      <c r="A48" s="59">
        <v>0.38541666666666669</v>
      </c>
      <c r="B48" s="60" t="s">
        <v>434</v>
      </c>
      <c r="C48" s="61" t="s">
        <v>428</v>
      </c>
      <c r="D48" s="61" t="s">
        <v>430</v>
      </c>
      <c r="E48" s="62"/>
      <c r="F48" s="58">
        <f t="shared" si="1"/>
        <v>3</v>
      </c>
      <c r="G48" s="54"/>
    </row>
    <row r="49" spans="1:7" ht="14.1" customHeight="1">
      <c r="A49" s="59">
        <v>0.39166666666666666</v>
      </c>
      <c r="B49" s="93" t="s">
        <v>364</v>
      </c>
      <c r="C49" s="61" t="s">
        <v>365</v>
      </c>
      <c r="D49" s="61" t="s">
        <v>366</v>
      </c>
      <c r="E49" s="62" t="s">
        <v>367</v>
      </c>
      <c r="F49" s="58">
        <v>3</v>
      </c>
      <c r="G49" s="54"/>
    </row>
    <row r="50" spans="1:7" ht="14.1" customHeight="1">
      <c r="A50" s="59">
        <v>0.39861111111111108</v>
      </c>
      <c r="B50" s="93" t="s">
        <v>368</v>
      </c>
      <c r="C50" s="61" t="s">
        <v>369</v>
      </c>
      <c r="D50" s="92" t="s">
        <v>370</v>
      </c>
      <c r="E50" s="62" t="s">
        <v>149</v>
      </c>
      <c r="F50" s="58">
        <v>2</v>
      </c>
      <c r="G50" s="54"/>
    </row>
    <row r="51" spans="1:7" ht="14.1" customHeight="1">
      <c r="A51" s="59">
        <v>0.40486111111111112</v>
      </c>
      <c r="B51" s="60" t="s">
        <v>371</v>
      </c>
      <c r="C51" s="92" t="s">
        <v>372</v>
      </c>
      <c r="D51" s="92" t="s">
        <v>126</v>
      </c>
      <c r="E51" s="62" t="s">
        <v>373</v>
      </c>
      <c r="F51" s="58">
        <v>2</v>
      </c>
      <c r="G51" s="54"/>
    </row>
    <row r="52" spans="1:7" ht="14.1" customHeight="1">
      <c r="A52" s="59">
        <v>0.41180555555555554</v>
      </c>
      <c r="B52" s="60" t="s">
        <v>374</v>
      </c>
      <c r="C52" s="92" t="s">
        <v>375</v>
      </c>
      <c r="D52" s="61" t="s">
        <v>123</v>
      </c>
      <c r="E52" s="62" t="s">
        <v>376</v>
      </c>
      <c r="F52" s="58">
        <v>3</v>
      </c>
      <c r="G52" s="54"/>
    </row>
    <row r="53" spans="1:7" ht="14.1" customHeight="1">
      <c r="A53" s="59">
        <v>0.41805555555555557</v>
      </c>
      <c r="B53" s="60" t="s">
        <v>377</v>
      </c>
      <c r="C53" s="61" t="s">
        <v>378</v>
      </c>
      <c r="D53" s="61" t="s">
        <v>379</v>
      </c>
      <c r="E53" s="62" t="s">
        <v>380</v>
      </c>
      <c r="F53" s="58">
        <f t="shared" si="1"/>
        <v>4</v>
      </c>
      <c r="G53" s="54"/>
    </row>
    <row r="54" spans="1:7" ht="14.1" customHeight="1">
      <c r="A54" s="59">
        <v>0.42430555555555555</v>
      </c>
      <c r="B54" s="60" t="s">
        <v>381</v>
      </c>
      <c r="C54" s="61" t="s">
        <v>382</v>
      </c>
      <c r="D54" s="61" t="s">
        <v>383</v>
      </c>
      <c r="E54" s="62"/>
      <c r="F54" s="58">
        <f t="shared" si="1"/>
        <v>3</v>
      </c>
      <c r="G54" s="54"/>
    </row>
    <row r="55" spans="1:7" ht="14.1" customHeight="1">
      <c r="A55" s="59">
        <v>0.43124999999999997</v>
      </c>
      <c r="B55" s="60" t="s">
        <v>127</v>
      </c>
      <c r="C55" s="61" t="s">
        <v>384</v>
      </c>
      <c r="D55" s="61" t="s">
        <v>385</v>
      </c>
      <c r="E55" s="62"/>
      <c r="F55" s="58">
        <f t="shared" si="1"/>
        <v>3</v>
      </c>
      <c r="G55" s="54"/>
    </row>
    <row r="56" spans="1:7" ht="14.1" customHeight="1">
      <c r="A56" s="59">
        <v>0.4375</v>
      </c>
      <c r="B56" s="60" t="s">
        <v>386</v>
      </c>
      <c r="C56" s="61" t="s">
        <v>387</v>
      </c>
      <c r="D56" s="61" t="s">
        <v>388</v>
      </c>
      <c r="E56" s="62" t="s">
        <v>389</v>
      </c>
      <c r="F56" s="58">
        <f t="shared" si="1"/>
        <v>4</v>
      </c>
      <c r="G56" s="54"/>
    </row>
    <row r="57" spans="1:7" ht="14.1" customHeight="1">
      <c r="A57" s="59">
        <v>0.44375000000000003</v>
      </c>
      <c r="B57" s="60" t="s">
        <v>390</v>
      </c>
      <c r="C57" s="61" t="s">
        <v>391</v>
      </c>
      <c r="D57" s="61" t="s">
        <v>392</v>
      </c>
      <c r="E57" s="62" t="s">
        <v>393</v>
      </c>
      <c r="F57" s="58">
        <f t="shared" si="1"/>
        <v>4</v>
      </c>
      <c r="G57" s="54"/>
    </row>
    <row r="58" spans="1:7" ht="14.1" customHeight="1">
      <c r="A58" s="59">
        <v>0.45069444444444445</v>
      </c>
      <c r="B58" s="60" t="s">
        <v>394</v>
      </c>
      <c r="C58" s="61" t="s">
        <v>395</v>
      </c>
      <c r="D58" s="61" t="s">
        <v>396</v>
      </c>
      <c r="E58" s="62"/>
      <c r="F58" s="58">
        <f t="shared" si="1"/>
        <v>3</v>
      </c>
      <c r="G58" s="54"/>
    </row>
    <row r="59" spans="1:7" ht="14.1" customHeight="1">
      <c r="A59" s="59">
        <v>0.45694444444444443</v>
      </c>
      <c r="B59" s="60" t="s">
        <v>397</v>
      </c>
      <c r="C59" s="61" t="s">
        <v>398</v>
      </c>
      <c r="D59" s="61" t="s">
        <v>164</v>
      </c>
      <c r="E59" s="62" t="s">
        <v>399</v>
      </c>
      <c r="F59" s="58">
        <f t="shared" si="1"/>
        <v>4</v>
      </c>
      <c r="G59" s="54"/>
    </row>
    <row r="60" spans="1:7" ht="14.1" customHeight="1">
      <c r="A60" s="59">
        <v>0.46319444444444446</v>
      </c>
      <c r="B60" s="60" t="s">
        <v>400</v>
      </c>
      <c r="C60" s="61" t="s">
        <v>401</v>
      </c>
      <c r="D60" s="61" t="s">
        <v>402</v>
      </c>
      <c r="E60" s="62"/>
      <c r="F60" s="58">
        <f t="shared" si="1"/>
        <v>3</v>
      </c>
      <c r="G60" s="54"/>
    </row>
    <row r="61" spans="1:7" ht="14.1" customHeight="1">
      <c r="A61" s="59">
        <v>0.47013888888888888</v>
      </c>
      <c r="B61" s="60" t="s">
        <v>403</v>
      </c>
      <c r="C61" s="61" t="s">
        <v>404</v>
      </c>
      <c r="D61" s="61" t="s">
        <v>405</v>
      </c>
      <c r="E61" s="62" t="s">
        <v>406</v>
      </c>
      <c r="F61" s="58">
        <f t="shared" si="1"/>
        <v>4</v>
      </c>
      <c r="G61" s="54"/>
    </row>
    <row r="62" spans="1:7" ht="14.1" customHeight="1">
      <c r="A62" s="59">
        <v>0.47638888888888892</v>
      </c>
      <c r="B62" s="60" t="s">
        <v>407</v>
      </c>
      <c r="C62" s="61" t="s">
        <v>408</v>
      </c>
      <c r="D62" s="61" t="s">
        <v>409</v>
      </c>
      <c r="E62" s="76" t="s">
        <v>410</v>
      </c>
      <c r="F62" s="58">
        <v>3</v>
      </c>
      <c r="G62" s="54"/>
    </row>
    <row r="63" spans="1:7" ht="14.1" customHeight="1">
      <c r="A63" s="59">
        <v>0.48333333333333334</v>
      </c>
      <c r="B63" s="60" t="s">
        <v>169</v>
      </c>
      <c r="C63" s="61" t="s">
        <v>198</v>
      </c>
      <c r="D63" s="61" t="s">
        <v>160</v>
      </c>
      <c r="E63" s="62"/>
      <c r="F63" s="58">
        <f t="shared" si="1"/>
        <v>3</v>
      </c>
      <c r="G63" s="54"/>
    </row>
    <row r="64" spans="1:7" ht="14.1" customHeight="1">
      <c r="A64" s="59">
        <v>0.48958333333333331</v>
      </c>
      <c r="B64" s="60" t="s">
        <v>411</v>
      </c>
      <c r="C64" s="61" t="s">
        <v>412</v>
      </c>
      <c r="D64" s="61" t="s">
        <v>413</v>
      </c>
      <c r="E64" s="62" t="s">
        <v>414</v>
      </c>
      <c r="F64" s="58">
        <f t="shared" si="1"/>
        <v>4</v>
      </c>
      <c r="G64" s="54"/>
    </row>
    <row r="65" spans="1:9" ht="14.1" customHeight="1">
      <c r="A65" s="59">
        <v>0.49652777777777773</v>
      </c>
      <c r="B65" s="60" t="s">
        <v>186</v>
      </c>
      <c r="C65" s="61" t="s">
        <v>161</v>
      </c>
      <c r="D65" s="61" t="s">
        <v>139</v>
      </c>
      <c r="E65" s="62" t="s">
        <v>415</v>
      </c>
      <c r="F65" s="58">
        <f t="shared" si="1"/>
        <v>4</v>
      </c>
      <c r="G65" s="54"/>
      <c r="H65" s="69"/>
      <c r="I65" s="73"/>
    </row>
    <row r="66" spans="1:9" ht="14.1" customHeight="1" thickBot="1">
      <c r="A66" s="59">
        <v>0.50277777777777777</v>
      </c>
      <c r="B66" s="60" t="s">
        <v>416</v>
      </c>
      <c r="C66" s="61" t="s">
        <v>132</v>
      </c>
      <c r="D66" s="61" t="s">
        <v>417</v>
      </c>
      <c r="E66" s="62" t="s">
        <v>418</v>
      </c>
      <c r="F66" s="58">
        <f t="shared" si="1"/>
        <v>4</v>
      </c>
      <c r="G66" s="54"/>
      <c r="H66" s="73"/>
      <c r="I66" s="73"/>
    </row>
    <row r="67" spans="1:9" ht="14.1" customHeight="1" thickBot="1">
      <c r="A67" s="63">
        <v>0.50972222222222219</v>
      </c>
      <c r="B67" s="64" t="s">
        <v>419</v>
      </c>
      <c r="C67" s="65" t="s">
        <v>420</v>
      </c>
      <c r="D67" s="65" t="s">
        <v>421</v>
      </c>
      <c r="E67" s="74"/>
      <c r="F67" s="58">
        <f t="shared" si="1"/>
        <v>3</v>
      </c>
      <c r="G67" s="67">
        <f>SUM(F41:F68)</f>
        <v>85</v>
      </c>
      <c r="H67" s="69"/>
      <c r="I67" s="73"/>
    </row>
    <row r="68" spans="1:9" ht="14.1" customHeight="1" thickBot="1">
      <c r="A68"/>
      <c r="G68" s="75">
        <f>SUM(G35+G67)</f>
        <v>190</v>
      </c>
      <c r="H68" s="73"/>
      <c r="I68" s="73"/>
    </row>
    <row r="69" spans="1:9" ht="14.1" customHeight="1">
      <c r="A69"/>
      <c r="H69" s="69"/>
      <c r="I69" s="73"/>
    </row>
  </sheetData>
  <mergeCells count="11">
    <mergeCell ref="A8:E8"/>
    <mergeCell ref="A37:E37"/>
    <mergeCell ref="A39:C39"/>
    <mergeCell ref="D39:E39"/>
    <mergeCell ref="A40:E40"/>
    <mergeCell ref="A7:E7"/>
    <mergeCell ref="A1:E1"/>
    <mergeCell ref="A2:E2"/>
    <mergeCell ref="A4:E4"/>
    <mergeCell ref="A6:C6"/>
    <mergeCell ref="D6:E6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2018-06-02T15:44:09Z</cp:lastPrinted>
  <dcterms:created xsi:type="dcterms:W3CDTF">2000-04-30T13:23:02Z</dcterms:created>
  <dcterms:modified xsi:type="dcterms:W3CDTF">2019-07-21T16:42:52Z</dcterms:modified>
</cp:coreProperties>
</file>